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Online-Redaktion\NL Personalgate\Hartmann\Am neuesten\"/>
    </mc:Choice>
  </mc:AlternateContent>
  <bookViews>
    <workbookView xWindow="0" yWindow="0" windowWidth="20640" windowHeight="9525"/>
  </bookViews>
  <sheets>
    <sheet name="2019 Newsletter" sheetId="35" r:id="rId1"/>
  </sheets>
  <definedNames>
    <definedName name="DOKVAR_TKBNO_ABLAGESCHEMA" hidden="1">"DATEISYSTEM"</definedName>
    <definedName name="DOKVAR_TKBNO_ASCIIFILE" hidden="1">" "</definedName>
    <definedName name="DOKVAR_TKBNO_ATTRIBUTE" hidden="1">" "</definedName>
    <definedName name="DOKVAR_TKBNO_DOKINTERN" hidden="1">"JA"</definedName>
    <definedName name="DOKVAR_TKBNO_DOKUMENTENART" hidden="1">"Excel2007-Dokumente"</definedName>
    <definedName name="DOKVAR_TKBNO_FINANZAMTSNUMMER" hidden="1">" "</definedName>
    <definedName name="DOKVAR_TKBNO_ISLOCKED" hidden="1">" "</definedName>
    <definedName name="DOKVAR_TKBNO_LEBENSDAUER" hidden="1">"2"</definedName>
    <definedName name="DOKVAR_TKBNO_LOGDATEINAME" hidden="1">"Laufwerk_E\Eigene Dateien\Hartmann 2\Eckdaten 010112"</definedName>
    <definedName name="DOKVAR_TKBNO_NEU" hidden="1">"NEIN"</definedName>
    <definedName name="DOKVAR_TKBNO_PHYSDATEINAME" hidden="1">"E:\Benutzer\HartmaVo.usr\Eigene Dateien\Hartmann 2\Eckdaten 010112.xlsx"</definedName>
    <definedName name="DOKVAR_TKBNO_TEORID" hidden="1">" "</definedName>
    <definedName name="DOKVAR_TKBNO_TEXTID" hidden="1">" "</definedName>
    <definedName name="DOKVAR_TKBNO_TXFRID" hidden="1">" "</definedName>
    <definedName name="DOKVAR_TKBNO_UNIFADOKUMENT" hidden="1">" "</definedName>
    <definedName name="DOKVAR_TKBNO_VERFAHREN" hidden="1">" "</definedName>
    <definedName name="DOKVAR_TKBNO_VORLAGEABLAGESCHEMA" hidden="1">" "</definedName>
    <definedName name="DOKVAR_TKBNO_VORLAGEZWEIG" hidden="1">" "</definedName>
    <definedName name="DOKVAR_TKBNO_ZWEIG" hidden="1">"DS"</definedName>
    <definedName name="_xlnm.Print_Area" localSheetId="0">'2019 Newsletter'!$A$1:$C$870</definedName>
    <definedName name="_xlnm.Print_Titles" localSheetId="0">'2019 Newsletter'!$1:$3</definedName>
    <definedName name="kurs" localSheetId="0">#REF!</definedName>
    <definedName name="kurs">#REF!</definedName>
    <definedName name="TK_ABNR" hidden="1">"$ABNR"</definedName>
    <definedName name="TK_AD" hidden="1">"$AD"</definedName>
    <definedName name="TK_ADF" hidden="1">"$ADF"</definedName>
    <definedName name="TK_ADFO" hidden="1">"$ADFO"</definedName>
    <definedName name="TK_ADFOO" hidden="1">"$ADFOO"</definedName>
    <definedName name="TK_ADO" hidden="1">"$ADO"</definedName>
    <definedName name="TK_ADOTGEWST" hidden="1">"$ADOTGEWST"</definedName>
    <definedName name="TK_ADOTGEWSTF" hidden="1">"$ADOTGEWSTF"</definedName>
    <definedName name="TK_AG" hidden="1">"$AG"</definedName>
    <definedName name="TK_AGS" hidden="1">"$AGS"</definedName>
    <definedName name="TK_ALNR" hidden="1">"$ALNR"</definedName>
    <definedName name="TK_AZ" hidden="1">"$AZ"</definedName>
    <definedName name="TK_B1" hidden="1">"$B1"</definedName>
    <definedName name="TK_B1ANREDE" hidden="1">"$B1ANREDE"</definedName>
    <definedName name="TK_B1FNO" hidden="1">"$B1FNO"</definedName>
    <definedName name="TK_B1FOO" hidden="1">"$B1FOO"</definedName>
    <definedName name="TK_B1O" hidden="1">"$B1O"</definedName>
    <definedName name="TK_B2" hidden="1">"$B2"</definedName>
    <definedName name="TK_B2ANREDE" hidden="1">"$B2ANREDE"</definedName>
    <definedName name="TK_B2FNO" hidden="1">"$B2FNO"</definedName>
    <definedName name="TK_B2FOO" hidden="1">"$B2FOO"</definedName>
    <definedName name="TK_B2O" hidden="1">"$B2O"</definedName>
    <definedName name="TK_BE" hidden="1">"$BE"</definedName>
    <definedName name="TK_BEF" hidden="1">"$BEF"</definedName>
    <definedName name="TK_BEFANREDE1" hidden="1">"$BEFANREDE1"</definedName>
    <definedName name="TK_BEFANREDE2" hidden="1">"$BEFANREDE2"</definedName>
    <definedName name="TK_BEFEGNACHNAME" hidden="1">"$BEFEGNACHNAME"</definedName>
    <definedName name="TK_BEFEGNAMENSBESTANDTEIL" hidden="1">"$BEFEGNAMENSBESTANDTEIL"</definedName>
    <definedName name="TK_BEFEGTITEL" hidden="1">"$BEFEGTITEL"</definedName>
    <definedName name="TK_BEFEGVORNAME" hidden="1">"$BEFEGVORNAME"</definedName>
    <definedName name="TK_BEFG" hidden="1">"$BEFG"</definedName>
    <definedName name="TK_BEFNACHNAMENZ1" hidden="1">"$BEFNACHNAMENZ1"</definedName>
    <definedName name="TK_BEFNAME" hidden="1">"$BEFNAME"</definedName>
    <definedName name="TK_BEFNAMENSBESTANDTEILNZ3" hidden="1">"$BEFNAMENSBESTANDTEILNZ3"</definedName>
    <definedName name="TK_BEFO" hidden="1">"$BEFO"</definedName>
    <definedName name="TK_BEFOG" hidden="1">"$BEFOG"</definedName>
    <definedName name="TK_BEFORT" hidden="1">"$BEFORT"</definedName>
    <definedName name="TK_BEFORTO" hidden="1">"$BEFORTO"</definedName>
    <definedName name="TK_BEFORTSTEIL" hidden="1">"$BEFORTSTEIL"</definedName>
    <definedName name="TK_BEFPLZ" hidden="1">"$BEFPLZ"</definedName>
    <definedName name="TK_BEFSTAAT" hidden="1">"$BEFSTAAT"</definedName>
    <definedName name="TK_BEFSTRASSE" hidden="1">"$BEFSTRASSE"</definedName>
    <definedName name="TK_BEFSTRASSEPOFA" hidden="1">"$BEFSTRASSEPOFA"</definedName>
    <definedName name="TK_BEFTITELNZ4" hidden="1">"$BEFTITELNZ4"</definedName>
    <definedName name="TK_BEFVORNAMENZ2" hidden="1">"$BEFVORNAMENZ2"</definedName>
    <definedName name="TK_BEG" hidden="1">"$BEG"</definedName>
    <definedName name="TK_BENAME" hidden="1">"$BENAME"</definedName>
    <definedName name="TK_BEO" hidden="1">"$BEO"</definedName>
    <definedName name="TK_BEOG" hidden="1">"$BEOG"</definedName>
    <definedName name="TK_BEORT" hidden="1">"$BEORT"</definedName>
    <definedName name="TK_BERUF" hidden="1">"$BERUF"</definedName>
    <definedName name="TK_BGLST" hidden="1">"$BGLST"</definedName>
    <definedName name="TK_BIC1" hidden="1">"$BIC1"</definedName>
    <definedName name="TK_BIC2" hidden="1">"$BIC2"</definedName>
    <definedName name="TK_BILST1" hidden="1">"$BILST1"</definedName>
    <definedName name="TK_BILST2" hidden="1">"$BILST2"</definedName>
    <definedName name="TK_BILST3" hidden="1">"$BILST3"</definedName>
    <definedName name="TK_BILST4" hidden="1">"$BILST4"</definedName>
    <definedName name="TK_BILST5" hidden="1">"$BILST5"</definedName>
    <definedName name="TK_BILST6" hidden="1">"$BILST6"</definedName>
    <definedName name="TK_BK1" hidden="1">"$BK1"</definedName>
    <definedName name="TK_BK1ABWINH" hidden="1">"$BK1ABWINH"</definedName>
    <definedName name="TK_BK2" hidden="1">"$BK2"</definedName>
    <definedName name="TK_BK2ABWINH" hidden="1">"$BK2ABWINH"</definedName>
    <definedName name="TK_BLZ1" hidden="1">"$BLZ1"</definedName>
    <definedName name="TK_BLZ2" hidden="1">"$BLZ2"</definedName>
    <definedName name="TK_BN" hidden="1">"$BN"</definedName>
    <definedName name="TK_BNO" hidden="1">"$BNO"</definedName>
    <definedName name="TK_BPGKLGEW" hidden="1">"$BPGKLGEW"</definedName>
    <definedName name="TK_BPGKLLUF" hidden="1">"$BPGKLLUF"</definedName>
    <definedName name="TK_BPVGEW" hidden="1">"$BPVGEW"</definedName>
    <definedName name="TK_BPVLUF" hidden="1">"$BPVLUF"</definedName>
    <definedName name="TK_BVN" hidden="1">"$BVN"</definedName>
    <definedName name="TK_BVNO" hidden="1">"$BVNO"</definedName>
    <definedName name="TK_DA" hidden="1">"$DA"</definedName>
    <definedName name="TK_DAPA" hidden="1">"$DAPA"</definedName>
    <definedName name="TK_DAPB" hidden="1">"$DAPB"</definedName>
    <definedName name="TK_DBEZ" hidden="1">"$DBEZ"</definedName>
    <definedName name="TK_DMBIS" hidden="1">"$DMBIS"</definedName>
    <definedName name="TK_DOKVAR_LAST_SHEET" hidden="1">"2015"</definedName>
    <definedName name="TK_DOKVAR_LASTSAVETIME" hidden="1">"01.06.2012 21:07"</definedName>
    <definedName name="TK_DOKVAR_LOGVORLAGENAME" hidden="1">" "</definedName>
    <definedName name="TK_DOKVAR_PHYSVORLAGENAME" hidden="1">" "</definedName>
    <definedName name="TK_DOKVAR_UUID" hidden="1">"C6A6E724-3DFC-42A7-B1CE-2400D9655FBE"</definedName>
    <definedName name="TK_EG" hidden="1">"$EG"</definedName>
    <definedName name="TK_EGF" hidden="1">"$EGF"</definedName>
    <definedName name="TK_EGFNACHNAME" hidden="1">"$EGFNACHNAME"</definedName>
    <definedName name="TK_EGFNAMENSBESTANDTEIL" hidden="1">"$EGFNAMENSBESTANDTEIL"</definedName>
    <definedName name="TK_EGFO" hidden="1">"$EGFO"</definedName>
    <definedName name="TK_EGFTITEL" hidden="1">"$EGFTITEL"</definedName>
    <definedName name="TK_EGFVORNAME" hidden="1">"$EGFVORNAME"</definedName>
    <definedName name="TK_EGO" hidden="1">"$EGO"</definedName>
    <definedName name="TK_EMAILAG" hidden="1">"$EMAILAG"</definedName>
    <definedName name="TK_EMAILPERS" hidden="1">"$EMAILPERS"</definedName>
    <definedName name="TK_EMAILSTB" hidden="1">"$EMAILSTB"</definedName>
    <definedName name="TK_EMPF" hidden="1">"$EMPF"</definedName>
    <definedName name="TK_EMPFF" hidden="1">"$EMPFF"</definedName>
    <definedName name="TK_EMPFFANREDE" hidden="1">"$EMPFFANREDE"</definedName>
    <definedName name="TK_EMPFFEGNACHNAME" hidden="1">"$EMPFFEGNACHNAME"</definedName>
    <definedName name="TK_EMPFFEGNAMENSBESTANDTEIL" hidden="1">"$EMPFFEGNAMENSBESTANDTEIL"</definedName>
    <definedName name="TK_EMPFFEGTITEL" hidden="1">"$EMPFFEGTITEL"</definedName>
    <definedName name="TK_EMPFFEGVORNAME" hidden="1">"$EMPFFEGVORNAME"</definedName>
    <definedName name="TK_EMPFFG" hidden="1">"$EMPFFG"</definedName>
    <definedName name="TK_EMPFFNACHNAMENZ1" hidden="1">"$EMPFFNACHNAMENZ1"</definedName>
    <definedName name="TK_EMPFFNAMENSBESTANDTEILNZ3" hidden="1">"$EMPFFNAMENSBESTANDTEILNZ3"</definedName>
    <definedName name="TK_EMPFFO" hidden="1">"$EMPFFO"</definedName>
    <definedName name="TK_EMPFFOG" hidden="1">"$EMPFFOG"</definedName>
    <definedName name="TK_EMPFFORTO" hidden="1">"$EMPFFORTO"</definedName>
    <definedName name="TK_EMPFFORTSTEIL" hidden="1">"$EMPFFORTSTEIL"</definedName>
    <definedName name="TK_EMPFFPLZ" hidden="1">"$EMPFFPLZ"</definedName>
    <definedName name="TK_EMPFFSTAAT" hidden="1">"$EMPFFSTAAT"</definedName>
    <definedName name="TK_EMPFFSTRASSEPOFA" hidden="1">"$EMPFFSTRASSEPOFA"</definedName>
    <definedName name="TK_EMPFFTITELNZ4" hidden="1">"$EMPFFTITELNZ4"</definedName>
    <definedName name="TK_EMPFFVORNAMENZ2" hidden="1">"$EMPFFVORNAMENZ2"</definedName>
    <definedName name="TK_EMPFG" hidden="1">"$EMPFG"</definedName>
    <definedName name="TK_EMPFO" hidden="1">"$EMPFO"</definedName>
    <definedName name="TK_EMPFOG" hidden="1">"$EMPFOG"</definedName>
    <definedName name="TK_FA" hidden="1">"$FA"</definedName>
    <definedName name="TK_FABIC" hidden="1">"$FABIC"</definedName>
    <definedName name="TK_FABIC2" hidden="1">"$FABIC2"</definedName>
    <definedName name="TK_FABIC3" hidden="1">"$FABIC3"</definedName>
    <definedName name="TK_FABK" hidden="1">"$FABK"</definedName>
    <definedName name="TK_FABK2" hidden="1">"$FABK2"</definedName>
    <definedName name="TK_FABK3" hidden="1">"$FABK3"</definedName>
    <definedName name="TK_FABLZ" hidden="1">"$FABLZ"</definedName>
    <definedName name="TK_FABLZ2" hidden="1">"$FABLZ2"</definedName>
    <definedName name="TK_FABLZ3" hidden="1">"$FABLZ3"</definedName>
    <definedName name="TK_FAEMAIL" hidden="1">"$FAEMAIL"</definedName>
    <definedName name="TK_FAGLAEUBID" hidden="1">"$FAGLAEUBID"</definedName>
    <definedName name="TK_FAGROSSORT" hidden="1">"$FAGROSSORT"</definedName>
    <definedName name="TK_FAGROSSPLZ" hidden="1">"$FAGROSSPLZ"</definedName>
    <definedName name="TK_FAHALTART1" hidden="1">"$FAHALTART1"</definedName>
    <definedName name="TK_FAHALTART2" hidden="1">"$FAHALTART2"</definedName>
    <definedName name="TK_FAHALTART3" hidden="1">"$FAHALTART3"</definedName>
    <definedName name="TK_FAHALTART4" hidden="1">"$FAHALTART4"</definedName>
    <definedName name="TK_FAHALTART5" hidden="1">"$FAHALTART5"</definedName>
    <definedName name="TK_FAHALTART6" hidden="1">"$FAHALTART6"</definedName>
    <definedName name="TK_FAHALTBEZ1" hidden="1">"$FAHALTBEZ1"</definedName>
    <definedName name="TK_FAHALTBEZ2" hidden="1">"$FAHALTBEZ2"</definedName>
    <definedName name="TK_FAHALTBEZ3" hidden="1">"$FAHALTBEZ3"</definedName>
    <definedName name="TK_FAHALTBEZ4" hidden="1">"$FAHALTBEZ4"</definedName>
    <definedName name="TK_FAHALTBEZ5" hidden="1">"$FAHALTBEZ5"</definedName>
    <definedName name="TK_FAHALTBEZ6" hidden="1">"$FAHALTBEZ6"</definedName>
    <definedName name="TK_FAIBAN" hidden="1">"$FAIBAN"</definedName>
    <definedName name="TK_FAIBAN2" hidden="1">"$FAIBAN2"</definedName>
    <definedName name="TK_FAIBAN3" hidden="1">"$FAIBAN3"</definedName>
    <definedName name="TK_FAINTERNET" hidden="1">"$FAINTERNET"</definedName>
    <definedName name="TK_FAKTNR" hidden="1">"$FAKTNR"</definedName>
    <definedName name="TK_FAKTNR2" hidden="1">"$FAKTNR2"</definedName>
    <definedName name="TK_FAKTNR3" hidden="1">"$FAKTNR3"</definedName>
    <definedName name="TK_FANR3" hidden="1">"$FANR3"</definedName>
    <definedName name="TK_FANR4" hidden="1">"$FANR4"</definedName>
    <definedName name="TK_FAO" hidden="1">"$FAO"</definedName>
    <definedName name="TK_FAOA" hidden="1">"$FAOA"</definedName>
    <definedName name="TK_FAOOA" hidden="1">"$FAOOA"</definedName>
    <definedName name="TK_FAPOFAFACH" hidden="1">"$FAPOFAFACH"</definedName>
    <definedName name="TK_FAPOFAORT" hidden="1">"$FAPOFAORT"</definedName>
    <definedName name="TK_FAPOFAPLZ" hidden="1">"$FAPOFAPLZ"</definedName>
    <definedName name="TK_FASPRECHBESCH" hidden="1">"$FASPRECHBESCH"</definedName>
    <definedName name="TK_FASPRECHBESCH2" hidden="1">"$FASPRECHBESCH2"</definedName>
    <definedName name="TK_FASPRECHBESCH3" hidden="1">"$FASPRECHBESCH3"</definedName>
    <definedName name="TK_FASPRECHBESCH4" hidden="1">"$FASPRECHBESCH4"</definedName>
    <definedName name="TK_FASPRECHVONBIS" hidden="1">"$FASPRECHVONBIS"</definedName>
    <definedName name="TK_FASPRECHVONBIS2" hidden="1">"$FASPRECHVONBIS2"</definedName>
    <definedName name="TK_FASPRECHVONBIS3" hidden="1">"$FASPRECHVONBIS3"</definedName>
    <definedName name="TK_FASPRECHVONBIS4" hidden="1">"$FASPRECHVONBIS4"</definedName>
    <definedName name="TK_FAXFA" hidden="1">"$FAXFA"</definedName>
    <definedName name="TK_FAXXXX" hidden="1">"$FAXXXX"</definedName>
    <definedName name="TK_FAXXXXF" hidden="1">"$FAXXXXF"</definedName>
    <definedName name="TK_FAXXXXNA" hidden="1">"$FAXXXXNA"</definedName>
    <definedName name="TK_FI" hidden="1">"$FI"</definedName>
    <definedName name="TK_FIAF" hidden="1">"$FIAF"</definedName>
    <definedName name="TK_FIF" hidden="1">"$FIF"</definedName>
    <definedName name="TK_FINF" hidden="1">"$FINF"</definedName>
    <definedName name="TK_FIO" hidden="1">"$FIO"</definedName>
    <definedName name="TK_FIOF" hidden="1">"$FIOF"</definedName>
    <definedName name="TK_FREI1" hidden="1">"$FREI1"</definedName>
    <definedName name="TK_FUER" hidden="1">"$FUER"</definedName>
    <definedName name="TK_FUERF" hidden="1">"$FUERF"</definedName>
    <definedName name="TK_FUERFANREDE" hidden="1">"$FUERFANREDE"</definedName>
    <definedName name="TK_FUERFEGNACHNAME" hidden="1">"$FUERFEGNACHNAME"</definedName>
    <definedName name="TK_FUERFEGNAMENSBESTANDTEIL" hidden="1">"$FUERFEGNAMENSBESTANDTEIL"</definedName>
    <definedName name="TK_FUERFEGTITEL" hidden="1">"$FUERFEGTITEL"</definedName>
    <definedName name="TK_FUERFEGVORNAME" hidden="1">"$FUERFEGVORNAME"</definedName>
    <definedName name="TK_FUERFG" hidden="1">"$FUERFG"</definedName>
    <definedName name="TK_FUERFNACHNAMENZ1" hidden="1">"$FUERFNACHNAMENZ1"</definedName>
    <definedName name="TK_FUERFNAMENSBESTANDTEILNZ3" hidden="1">"$FUERFNAMENSBESTANDTEILNZ3"</definedName>
    <definedName name="TK_FUERFO" hidden="1">"$FUERFO"</definedName>
    <definedName name="TK_FUERFOG" hidden="1">"$FUERFOG"</definedName>
    <definedName name="TK_FUERFORTO" hidden="1">"$FUERFORTO"</definedName>
    <definedName name="TK_FUERFORTSTEIL" hidden="1">"$FUERFORTSTEIL"</definedName>
    <definedName name="TK_FUERFPLZ" hidden="1">"$FUERFPLZ"</definedName>
    <definedName name="TK_FUERFSTAAT" hidden="1">"$FUERFSTAAT"</definedName>
    <definedName name="TK_FUERFSTRASSEPOFA" hidden="1">"$FUERFSTRASSEPOFA"</definedName>
    <definedName name="TK_FUERFTITELNZ4" hidden="1">"$FUERFTITELNZ4"</definedName>
    <definedName name="TK_FUERFVORNAMENZ2" hidden="1">"$FUERFVORNAMENZ2"</definedName>
    <definedName name="TK_FUERG" hidden="1">"$FUERG"</definedName>
    <definedName name="TK_FUERO" hidden="1">"$FUERO"</definedName>
    <definedName name="TK_FUEROG" hidden="1">"$FUEROG"</definedName>
    <definedName name="TK_FÜR" hidden="1">"$FÜR"</definedName>
    <definedName name="TK_FÜRF" hidden="1">"$FÜRF"</definedName>
    <definedName name="TK_FÜRFANREDE" hidden="1">"$FÜRFANREDE"</definedName>
    <definedName name="TK_FÜRFEGNACHNAME" hidden="1">"$FÜRFEGNACHNAME"</definedName>
    <definedName name="TK_FÜRFEGNAMENSBESTANDTEIL" hidden="1">"$FÜRFEGNAMENSBESTANDTEIL"</definedName>
    <definedName name="TK_FÜRFEGTITEL" hidden="1">"$FÜRFEGTITEL"</definedName>
    <definedName name="TK_FÜRFEGVORNAME" hidden="1">"$FÜRFEGVORNAME"</definedName>
    <definedName name="TK_FÜRFG" hidden="1">"$FÜRFG"</definedName>
    <definedName name="TK_FÜRFNACHNAMENZ1" hidden="1">"$FÜRFNACHNAMENZ1"</definedName>
    <definedName name="TK_FÜRFNAMENSBESTANDTEILNZ3" hidden="1">"$FÜRFNAMENSBESTANDTEILNZ3"</definedName>
    <definedName name="TK_FÜRFO" hidden="1">"$FÜRFO"</definedName>
    <definedName name="TK_FÜRFOG" hidden="1">"$FÜRFOG"</definedName>
    <definedName name="TK_FÜRFORTO" hidden="1">"$FÜRFORTO"</definedName>
    <definedName name="TK_FÜRFORTSTEIL" hidden="1">"$FÜRFORTSTEIL"</definedName>
    <definedName name="TK_FÜRFPLZ" hidden="1">"$FÜRFPLZ"</definedName>
    <definedName name="TK_FÜRFSTAAT" hidden="1">"$FÜRFSTAAT"</definedName>
    <definedName name="TK_FÜRFSTRASSEPOFA" hidden="1">"$FÜRFSTRASSEPOFA"</definedName>
    <definedName name="TK_FÜRFTITELNZ4" hidden="1">"$FÜRFTITELNZ4"</definedName>
    <definedName name="TK_FÜRFVORNAMENZ2" hidden="1">"$FÜRFVORNAMENZ2"</definedName>
    <definedName name="TK_FÜRG" hidden="1">"$FÜRG"</definedName>
    <definedName name="TK_FÜRO" hidden="1">"$FÜRO"</definedName>
    <definedName name="TK_FÜROG" hidden="1">"$FÜROG"</definedName>
    <definedName name="TK_FX" hidden="1">"$FX"</definedName>
    <definedName name="TK_FXAD" hidden="1">"$FXAD"</definedName>
    <definedName name="TK_FXSTB" hidden="1">"$FXSTB"</definedName>
    <definedName name="TK_GD" hidden="1">"$GD"</definedName>
    <definedName name="TK_GDBE" hidden="1">"$GDBE"</definedName>
    <definedName name="TK_GDEMPF" hidden="1">"$GDEMPF"</definedName>
    <definedName name="TK_GDFUER" hidden="1">"$GDFUER"</definedName>
    <definedName name="TK_GDFÜR" hidden="1">"$GDFÜR"</definedName>
    <definedName name="TK_GE" hidden="1">"$GE"</definedName>
    <definedName name="TK_GEWBEZ" hidden="1">"$GEWBEZ"</definedName>
    <definedName name="TK_GEWKZ" hidden="1">"$GEWKZ"</definedName>
    <definedName name="TK_GG" hidden="1">"$GG"</definedName>
    <definedName name="TK_GIBGKL" hidden="1">"$GIBGKL"</definedName>
    <definedName name="TK_HINW1" hidden="1">"$HINW1"</definedName>
    <definedName name="TK_HINW2" hidden="1">"$HINW2"</definedName>
    <definedName name="TK_HINW3" hidden="1">"$HINW3"</definedName>
    <definedName name="TK_IBAN1" hidden="1">"$IBAN1"</definedName>
    <definedName name="TK_IBAN2" hidden="1">"$IBAN2"</definedName>
    <definedName name="TK_ID" hidden="1">"$ID"</definedName>
    <definedName name="TK_IDEG" hidden="1">"$IDEG"</definedName>
    <definedName name="TK_IDG" hidden="1">"$IDG"</definedName>
    <definedName name="TK_KFZANMDAT" hidden="1">"$KFZANMDAT"</definedName>
    <definedName name="TK_KFZART" hidden="1">"$KFZART"</definedName>
    <definedName name="TK_KFZERSTZUL" hidden="1">"$KFZERSTZUL"</definedName>
    <definedName name="TK_KFZGESTELL" hidden="1">"$KFZGESTELL"</definedName>
    <definedName name="TK_KFZGEW" hidden="1">"$KFZGEW"</definedName>
    <definedName name="TK_KFZHBEZ" hidden="1">"$KFZHBEZ"</definedName>
    <definedName name="TK_KFZHERSTNR" hidden="1">"$KFZHERSTNR"</definedName>
    <definedName name="TK_KFZHUB" hidden="1">"$KFZHUB"</definedName>
    <definedName name="TK_KFZTYP" hidden="1">"$KFZTYP"</definedName>
    <definedName name="TK_KONZNR" hidden="1">"$KONZNR"</definedName>
    <definedName name="TK_KTNR1" hidden="1">"$KTNR1"</definedName>
    <definedName name="TK_KTNR2" hidden="1">"$KTNR2"</definedName>
    <definedName name="TK_MANDREF1" hidden="1">"$MANDREF1"</definedName>
    <definedName name="TK_MANDREF2" hidden="1">"$MANDREF2"</definedName>
    <definedName name="TK_NA" hidden="1">"$NA"</definedName>
    <definedName name="TK_NA4F" hidden="1">"$NA4F"</definedName>
    <definedName name="TK_NAEG" hidden="1">"$NAEG"</definedName>
    <definedName name="TK_NAEGNN" hidden="1">"$NAEGNN"</definedName>
    <definedName name="TK_NAEGNT" hidden="1">"$NAEGNT"</definedName>
    <definedName name="TK_NAEGNV" hidden="1">"$NAEGNV"</definedName>
    <definedName name="TK_NAEGV" hidden="1">"$NAEGV"</definedName>
    <definedName name="TK_NANN" hidden="1">"$NANN"</definedName>
    <definedName name="TK_NANT" hidden="1">"$NANT"</definedName>
    <definedName name="TK_NANV" hidden="1">"$NANV"</definedName>
    <definedName name="TK_NAV" hidden="1">"$NAV"</definedName>
    <definedName name="TK_NAVNAEGV" hidden="1">"$NAVNAEGV"</definedName>
    <definedName name="TK_OFD" hidden="1">"$OFD"</definedName>
    <definedName name="TK_ORT" hidden="1">"$ORT"</definedName>
    <definedName name="TK_PA" hidden="1">"$PA"</definedName>
    <definedName name="TK_PAZ" hidden="1">"$PAZ"</definedName>
    <definedName name="TK_PF" hidden="1">"$PF"</definedName>
    <definedName name="TK_PFA" hidden="1">"$PFA"</definedName>
    <definedName name="TK_PFF" hidden="1">"$PFF"</definedName>
    <definedName name="TK_PFFO" hidden="1">"$PFFO"</definedName>
    <definedName name="TK_PFO" hidden="1">"$PFO"</definedName>
    <definedName name="TK_PLZ" hidden="1">"$PLZ"</definedName>
    <definedName name="TK_PN" hidden="1">"$PN"</definedName>
    <definedName name="TK_PORG" hidden="1">"$PORG"</definedName>
    <definedName name="TK_PRB" hidden="1">"$PRB"</definedName>
    <definedName name="TK_PSM" hidden="1">"$PSM"</definedName>
    <definedName name="TK_PSTA" hidden="1">"$PSTA"</definedName>
    <definedName name="TK_PV" hidden="1">"$PV"</definedName>
    <definedName name="TK_PZR" hidden="1">"$PZR"</definedName>
    <definedName name="TK_PZRB" hidden="1">"$PZRB"</definedName>
    <definedName name="TK_PZRE" hidden="1">"$PZRE"</definedName>
    <definedName name="TK_PZRERTRAG" hidden="1">"$PZRERTRAG"</definedName>
    <definedName name="TK_PZREW" hidden="1">"$PZREW"</definedName>
    <definedName name="TK_PZRJ1" hidden="1">"$PZRJ1"</definedName>
    <definedName name="TK_PZRJ1ERTRAG" hidden="1">"$PZRJ1ERTRAG"</definedName>
    <definedName name="TK_PZRJ1EW" hidden="1">"$PZRJ1EW"</definedName>
    <definedName name="TK_PZRJ1SONST" hidden="1">"$PZRJ1SONST"</definedName>
    <definedName name="TK_PZRJ1UST" hidden="1">"$PZRJ1UST"</definedName>
    <definedName name="TK_PZRLJBP" hidden="1">"$PZRLJBP"</definedName>
    <definedName name="TK_PZRSONST" hidden="1">"$PZRSONST"</definedName>
    <definedName name="TK_PZRUST" hidden="1">"$PZRUST"</definedName>
    <definedName name="TK_REFORM" hidden="1">"$REFORM"</definedName>
    <definedName name="TK_REFORMAB" hidden="1">"$REFORMAB"</definedName>
    <definedName name="TK_ST" hidden="1">"$ST"</definedName>
    <definedName name="TK_STB" hidden="1">"$STB"</definedName>
    <definedName name="TK_STBAB" hidden="1">"$STBAB"</definedName>
    <definedName name="TK_STBF" hidden="1">"$STBF"</definedName>
    <definedName name="TK_STBFO" hidden="1">"$STBFO"</definedName>
    <definedName name="TK_STBO" hidden="1">"$STBO"</definedName>
    <definedName name="TK_STO" hidden="1">"$STO"</definedName>
    <definedName name="TK_STOTGEWST" hidden="1">"$STOTGEWST"</definedName>
    <definedName name="TK_STOTUST" hidden="1">"$STOTUST"</definedName>
    <definedName name="TK_STRASSE" hidden="1">"$STRASSE"</definedName>
    <definedName name="TK_TL" hidden="1">"$TL"</definedName>
    <definedName name="TK_TLAD" hidden="1">"$TLAD"</definedName>
    <definedName name="TK_TLFA" hidden="1">"$TLFA"</definedName>
    <definedName name="TK_TLSTB" hidden="1">"$TLSTB"</definedName>
    <definedName name="TK_TLVERM" hidden="1">"$TLVERM"</definedName>
    <definedName name="TK_USTIDNR" hidden="1">"$USTIDNR"</definedName>
    <definedName name="TK_VFA" hidden="1">"$VFA"</definedName>
    <definedName name="TK_WAEHRUNG" hidden="1">"$Waehrung"</definedName>
    <definedName name="TK_WÄHRUNG" hidden="1">"$Währung"</definedName>
    <definedName name="TK_ZI" hidden="1">"$ZI"</definedName>
    <definedName name="TK_ZWANGOBJEKT" hidden="1">"$ZWANGOBJEKT"</definedName>
    <definedName name="TK_ZWG1" hidden="1">"$ZWG1"</definedName>
    <definedName name="TK_ZWG2" hidden="1">"$ZWG2"</definedName>
  </definedNames>
  <calcPr calcId="152511"/>
  <fileRecoveryPr autoRecover="0"/>
</workbook>
</file>

<file path=xl/calcChain.xml><?xml version="1.0" encoding="utf-8"?>
<calcChain xmlns="http://schemas.openxmlformats.org/spreadsheetml/2006/main">
  <c r="C858" i="35" l="1"/>
  <c r="C857" i="35"/>
  <c r="C851" i="35"/>
  <c r="C847" i="35"/>
  <c r="C838" i="35"/>
  <c r="C835" i="35"/>
  <c r="C823" i="35"/>
  <c r="C811" i="35"/>
  <c r="C801" i="35"/>
  <c r="C799" i="35"/>
  <c r="C791" i="35"/>
  <c r="C783" i="35"/>
  <c r="C781" i="35"/>
  <c r="C763" i="35"/>
  <c r="C762" i="35"/>
  <c r="C761" i="35"/>
  <c r="C760" i="35"/>
  <c r="C759" i="35"/>
  <c r="C612" i="35"/>
  <c r="C611" i="35"/>
  <c r="C607" i="35"/>
  <c r="C613" i="35" s="1"/>
  <c r="C544" i="35"/>
  <c r="C543" i="35"/>
  <c r="C534" i="35"/>
  <c r="C533" i="35"/>
  <c r="C525" i="35"/>
  <c r="C523" i="35"/>
  <c r="C522" i="35"/>
  <c r="C521" i="35"/>
  <c r="C511" i="35"/>
  <c r="C508" i="35"/>
  <c r="C342" i="35"/>
  <c r="C341" i="35"/>
  <c r="C340" i="35"/>
  <c r="C339" i="35"/>
  <c r="C337" i="35"/>
  <c r="C338" i="35" s="1"/>
  <c r="C336" i="35"/>
  <c r="C335" i="35"/>
  <c r="C326" i="35"/>
  <c r="C327" i="35" s="1"/>
  <c r="C311" i="35"/>
  <c r="C301" i="35"/>
  <c r="C253" i="35"/>
  <c r="C187" i="35"/>
  <c r="C185" i="35"/>
  <c r="C184" i="35"/>
  <c r="C183" i="35"/>
  <c r="C174" i="35"/>
  <c r="C171" i="35"/>
  <c r="C107" i="35"/>
  <c r="C46" i="35"/>
  <c r="C36" i="35"/>
</calcChain>
</file>

<file path=xl/comments1.xml><?xml version="1.0" encoding="utf-8"?>
<comments xmlns="http://schemas.openxmlformats.org/spreadsheetml/2006/main">
  <authors>
    <author>VH</author>
  </authors>
  <commentList>
    <comment ref="C857" authorId="0" shapeId="0">
      <text>
        <r>
          <rPr>
            <b/>
            <sz val="9"/>
            <color indexed="81"/>
            <rFont val="Tahoma"/>
            <family val="2"/>
          </rPr>
          <t>VH:</t>
        </r>
        <r>
          <rPr>
            <sz val="9"/>
            <color indexed="81"/>
            <rFont val="Tahoma"/>
            <family val="2"/>
          </rPr>
          <t xml:space="preserve">
4.537,50 € * 7,3%
2019</t>
        </r>
      </text>
    </comment>
    <comment ref="C858" authorId="0" shapeId="0">
      <text>
        <r>
          <rPr>
            <b/>
            <sz val="9"/>
            <color indexed="81"/>
            <rFont val="Tahoma"/>
            <family val="2"/>
          </rPr>
          <t>VH:</t>
        </r>
        <r>
          <rPr>
            <sz val="9"/>
            <color indexed="81"/>
            <rFont val="Tahoma"/>
            <family val="2"/>
          </rPr>
          <t xml:space="preserve">
4.537,50 € * 7,0%</t>
        </r>
      </text>
    </comment>
  </commentList>
</comments>
</file>

<file path=xl/sharedStrings.xml><?xml version="1.0" encoding="utf-8"?>
<sst xmlns="http://schemas.openxmlformats.org/spreadsheetml/2006/main" count="584" uniqueCount="476">
  <si>
    <t>Freibetrag</t>
  </si>
  <si>
    <t>· Aufmerksamkeiten</t>
  </si>
  <si>
    <t xml:space="preserve">steuerfrei bis zu einem Wert von </t>
  </si>
  <si>
    <t>Zur Bemessungsgrundlage gehört auch die Umsatzsteuer.</t>
  </si>
  <si>
    <t>· Essensgeldzuschüsse</t>
  </si>
  <si>
    <t xml:space="preserve">      (Kantinenmahlzeiten)</t>
  </si>
  <si>
    <t>steuerfrei, soweit vom Arbeitnehmer mindestens ein Entgelt</t>
  </si>
  <si>
    <t>in Höhe des amtlichen Sachbezugswertes entrichtet wird</t>
  </si>
  <si>
    <t>Pauschalierungsmöglichkeit gemäß § 40 Abs. 2 Nr. 1 EStG</t>
  </si>
  <si>
    <t xml:space="preserve">mit einem Steuersatz von 25 %. </t>
  </si>
  <si>
    <t xml:space="preserve">   Frühstück</t>
  </si>
  <si>
    <t xml:space="preserve">   Mittagessen</t>
  </si>
  <si>
    <t xml:space="preserve">   Abendessen</t>
  </si>
  <si>
    <t>Monatswerte</t>
  </si>
  <si>
    <t>· Fehlgeldentschädigungen</t>
  </si>
  <si>
    <t>Freibetrag in Höhe von monatlich</t>
  </si>
  <si>
    <t>· Geburtsbeihilfen</t>
  </si>
  <si>
    <t>· Grundfreibetrag</t>
  </si>
  <si>
    <t>Ledige</t>
  </si>
  <si>
    <t>Verheiratete</t>
  </si>
  <si>
    <t>· Heiratsbeihilfen</t>
  </si>
  <si>
    <t>§ 3 Nr. 34 EStG</t>
  </si>
  <si>
    <t>steuerfrei in voller Höhe</t>
  </si>
  <si>
    <t>· Kinderbetreuungskosten</t>
  </si>
  <si>
    <t xml:space="preserve">§ 3 Nr. 33 EStG </t>
  </si>
  <si>
    <t>· Mutterschaftsgeld</t>
  </si>
  <si>
    <t>§ 3 Nr. 1 EStG</t>
  </si>
  <si>
    <t xml:space="preserve">§ 8 Nr. 3 EStG   </t>
  </si>
  <si>
    <t>· Reisekostenersatz</t>
  </si>
  <si>
    <t>§ 3 Nr. 16 EStG</t>
  </si>
  <si>
    <t>I. Verpflegungsmehraufwendungen</t>
  </si>
  <si>
    <t>Abwesenheit von der Wohnung und</t>
  </si>
  <si>
    <t>regelmäßigen Arbeitstätte</t>
  </si>
  <si>
    <t>II.   Fahrtkosten</t>
  </si>
  <si>
    <t>mit dem eigenen PKW</t>
  </si>
  <si>
    <t>III.   Übernachtungkosten</t>
  </si>
  <si>
    <t>tatsächliche Übernachtungskosten</t>
  </si>
  <si>
    <t>Übernachtungskosten-Pauschbetrag</t>
  </si>
  <si>
    <t>· Sachprämien aus Kunden-</t>
  </si>
  <si>
    <t>§ 3 Nr. 38 EStG</t>
  </si>
  <si>
    <t xml:space="preserve">      bindungsprogrammen </t>
  </si>
  <si>
    <t xml:space="preserve">      („Miles &amp; More“)</t>
  </si>
  <si>
    <t>· Telefonkostenersatz</t>
  </si>
  <si>
    <t>· Trinkgelder</t>
  </si>
  <si>
    <t>· Werbungskosten</t>
  </si>
  <si>
    <t>§ 9 EStG</t>
  </si>
  <si>
    <t>· Werbungskosten-Pauschbetrag</t>
  </si>
  <si>
    <t>§ 9a EStG</t>
  </si>
  <si>
    <t>Alte Bundesländer</t>
  </si>
  <si>
    <t>Kranken- und Pflegeversicherung</t>
  </si>
  <si>
    <t>Renten- und Arbeitslosenversicherung</t>
  </si>
  <si>
    <t>Jahreswerte</t>
  </si>
  <si>
    <t>Neue Bundesländer</t>
  </si>
  <si>
    <t>Pauschbetrag</t>
  </si>
  <si>
    <t xml:space="preserve">Der Rabattfreibetrag kann gewährt werden, soweit der </t>
  </si>
  <si>
    <t xml:space="preserve">gewährt wird, mit denen der Arbeitgeber Handel treibt. </t>
  </si>
  <si>
    <t xml:space="preserve">Der Rabattfreibetrag kann nicht gewährt werden, soweit </t>
  </si>
  <si>
    <t>der Rabatt in Zusammenhang mit Wirtschaftsgütern</t>
  </si>
  <si>
    <t xml:space="preserve">gewährt wird, die überwiegend für den Bedarf der </t>
  </si>
  <si>
    <t>· Sachbezugsfreigrenze</t>
  </si>
  <si>
    <t xml:space="preserve">   einschließlich Heizung und Beleuchtung</t>
  </si>
  <si>
    <t xml:space="preserve">soweit es sich um eine Zuwendung anläßlich eines </t>
  </si>
  <si>
    <t>· Verdienstgrenze Geringfügige Beschäftigung</t>
  </si>
  <si>
    <t>monatlich</t>
  </si>
  <si>
    <t>· Eingangssteuersatz</t>
  </si>
  <si>
    <t>Beitragssätze zur Sozialversicherung</t>
  </si>
  <si>
    <t>Rentenversicherung</t>
  </si>
  <si>
    <t>Arbeitslosenversicherung</t>
  </si>
  <si>
    <t>Ausnahme:</t>
  </si>
  <si>
    <t>handelt.</t>
  </si>
  <si>
    <t xml:space="preserve">steuerpflichtig, soweit das Entgelt den amtlichen </t>
  </si>
  <si>
    <t>Sachbezugswert  unterschreitet;</t>
  </si>
  <si>
    <t>Arbeitgeberanteil</t>
  </si>
  <si>
    <t>Rabatt in Zusammenhang mit Wirtschaftsgütern</t>
  </si>
  <si>
    <t>Arbeitnehmer hergestellt oder vertrieben werden.</t>
  </si>
  <si>
    <t>· Spitzensteuersatz</t>
  </si>
  <si>
    <t>zwischen Wohnung und Arbeitsstätte (einfache Entfernung)</t>
  </si>
  <si>
    <t>Kilometer-Satz für Fahrten mit dem eigenen PKW</t>
  </si>
  <si>
    <t>· Entfernungspauschale</t>
  </si>
  <si>
    <t xml:space="preserve">Kilometer-Satz für Fahrten  zwischen Wohnung </t>
  </si>
  <si>
    <t>und Arbeitsstätte (einfache Entfernung)</t>
  </si>
  <si>
    <t>unabhängig vom gewählten Verkehrsmittel</t>
  </si>
  <si>
    <t>Es handelt sich um eine Freigrenze.</t>
  </si>
  <si>
    <t>· Direktversicherungen</t>
  </si>
  <si>
    <t>Pauschalierungsgrenze jährlich</t>
  </si>
  <si>
    <t>Pauschalierungsgrenze monatlich</t>
  </si>
  <si>
    <t>· Lohnsteueranmeldungszeitraum</t>
  </si>
  <si>
    <t>§ 41 a Abs 2 EStG</t>
  </si>
  <si>
    <t>Freibetrag; jährlich</t>
  </si>
  <si>
    <t>· Pensionskassenbeiträge</t>
  </si>
  <si>
    <t>jährlich</t>
  </si>
  <si>
    <t>· Unfallversicherung</t>
  </si>
  <si>
    <t>§ 40 b EStG</t>
  </si>
  <si>
    <t>Pauschalierungsgrenze jährlich (ohne Versicherungssteuer)</t>
  </si>
  <si>
    <t>· Betriebsveranstaltungen</t>
  </si>
  <si>
    <t>§ 40 EStG</t>
  </si>
  <si>
    <t>· Arbeitsessen</t>
  </si>
  <si>
    <t>· Beihilfen</t>
  </si>
  <si>
    <t>§ 3 Nr. 11 EStG</t>
  </si>
  <si>
    <t>Beihilfen und Unterstützungen in Notfällen</t>
  </si>
  <si>
    <t xml:space="preserve">   (Arbeitnehmer-Pauschbetrag)</t>
  </si>
  <si>
    <t>steuerfrei je Arbeitnehmer je Veranstaltung</t>
  </si>
  <si>
    <t>· Erholungsbeihilfen</t>
  </si>
  <si>
    <t>§ 40 Absatz 2 Nr. 3 EStG</t>
  </si>
  <si>
    <t>Höchstbetrag für die Lohnsteuerpauschalierung</t>
  </si>
  <si>
    <t xml:space="preserve">   - Arbeitnehmer</t>
  </si>
  <si>
    <t xml:space="preserve">   - Ehegatte</t>
  </si>
  <si>
    <t xml:space="preserve">   - Kind</t>
  </si>
  <si>
    <t>Werte in EUR</t>
  </si>
  <si>
    <t>gem. Beleg in tats. Höhe</t>
  </si>
  <si>
    <t>Pauschalierungsgrenze bei Durchschnittsberechnung monatl.</t>
  </si>
  <si>
    <t>Pauschalierungsgrenze bei Durchschnittsberechnung jährl.</t>
  </si>
  <si>
    <t>§ 3 Nr. 51 EStG</t>
  </si>
  <si>
    <t>§ 3 Nr. 50 EStG</t>
  </si>
  <si>
    <t xml:space="preserve"> - bei Einzelnachweis</t>
  </si>
  <si>
    <t xml:space="preserve"> - pauschal:</t>
  </si>
  <si>
    <t>max. 20 % des Rechnungsbetrags, höchstens 20 Euro pro Monat</t>
  </si>
  <si>
    <t xml:space="preserve">steuerfrei je Einzelfall  pauschal bis </t>
  </si>
  <si>
    <t>darüber hinaus bei Vorliegen einer wirtschaftlichen Notlage</t>
  </si>
  <si>
    <t>§ 3 Nr. 26 EStG</t>
  </si>
  <si>
    <t>· Heimarbeitszuschläge</t>
  </si>
  <si>
    <t>§ 3b EStG</t>
  </si>
  <si>
    <t xml:space="preserve"> - Nachtarbeit</t>
  </si>
  <si>
    <t xml:space="preserve"> - Sonntags</t>
  </si>
  <si>
    <t xml:space="preserve"> - Feiertags und Sylvester ab 14 Uhr</t>
  </si>
  <si>
    <t>§ 8 Absatz 2 EStG</t>
  </si>
  <si>
    <t>· Rabatte, Rabattfreibetrag</t>
  </si>
  <si>
    <t>· Überlassung firmeneigener PC</t>
  </si>
  <si>
    <t xml:space="preserve">   und Telekommunikationsgeräte</t>
  </si>
  <si>
    <t>· Arbeitnehmerpauschbetrag</t>
  </si>
  <si>
    <t>· Kindergeld</t>
  </si>
  <si>
    <t>§ 32 Absatz 6 EStG</t>
  </si>
  <si>
    <t>ab dem vierten Kind</t>
  </si>
  <si>
    <t>· Betreuungsfreibetrag</t>
  </si>
  <si>
    <t>· Zinsersparnisse</t>
  </si>
  <si>
    <t>Freibetrag jährlich</t>
  </si>
  <si>
    <t>· Lohnsteuerpauschalierung</t>
  </si>
  <si>
    <t>§ 40a EStG</t>
  </si>
  <si>
    <t>Unfallversicherung</t>
  </si>
  <si>
    <t>· Vermögenswirksame Leistungen</t>
  </si>
  <si>
    <t>· Solidaritätszuschlag</t>
  </si>
  <si>
    <t>§ 4 SolZG</t>
  </si>
  <si>
    <t>§ 13 Absatz 1   5. VermBG</t>
  </si>
  <si>
    <t>§ 40a Absatz 2 EStG</t>
  </si>
  <si>
    <t>Arbeitslohngrenze monatlich</t>
  </si>
  <si>
    <t>Stundenlohngrenze</t>
  </si>
  <si>
    <t>· Geringfügige Beschäftigung</t>
  </si>
  <si>
    <t>· Kurzfristige Beschäftigung</t>
  </si>
  <si>
    <t>§ 40a Absatz 1 EStG</t>
  </si>
  <si>
    <t>Dauer der Beschäftigung</t>
  </si>
  <si>
    <t>18 Tage</t>
  </si>
  <si>
    <t>max. Arbeitslohn je Kalendertag</t>
  </si>
  <si>
    <t>Pauschalbeitrag gesetzliche Rentenversicherung</t>
  </si>
  <si>
    <t>Pauschalbeitrag gesetzliche Krankenversicherung</t>
  </si>
  <si>
    <t>soweit Arbeitnehmer dafür Werbungskosten geltend machen kann</t>
  </si>
  <si>
    <t>pauschalierungsfähig mit Pauschsteuersatz in Höhe von</t>
  </si>
  <si>
    <t>§ 40 Absatz 1 EStG</t>
  </si>
  <si>
    <t>Pauschalierungsgrenze bei Durchschnittsberechnung mon.</t>
  </si>
  <si>
    <t>Arbeitnehmeranteil</t>
  </si>
  <si>
    <t xml:space="preserve">· Zuschläge für Sonntags-, </t>
  </si>
  <si>
    <t xml:space="preserve">   Feiertags- und Nachtarbeit</t>
  </si>
  <si>
    <t>Erstattung max. in Höhe der tats. Aufwendungen des Arbeitnehmers</t>
  </si>
  <si>
    <t>Sachbezüge, die mit dem ortsüblichen Endpreis am Abgabe-</t>
  </si>
  <si>
    <t>ort  bewertet werden, bleiben steuerfrei, soweit die Summe</t>
  </si>
  <si>
    <t>nicht übersteigt.</t>
  </si>
  <si>
    <t>nach Abzug der Zuzahlungen monatlich den Betrag von</t>
  </si>
  <si>
    <t>Freibetrag monatlich</t>
  </si>
  <si>
    <t>Kurzfristig Beschäftigte  (§ 40a Absatz 1 EStG)</t>
  </si>
  <si>
    <t>Pauschalbeitrag Steuer (LSt, KiSt, SolZ)</t>
  </si>
  <si>
    <t>Summe Pauschalbeiträge</t>
  </si>
  <si>
    <t>bei Beschäftigung im Privathaushalt und haushaltsnaher Beschäftigung:</t>
  </si>
  <si>
    <t>bei gewerblicher Beschäftigung:</t>
  </si>
  <si>
    <t>übliche Betriebsveranstaltung</t>
  </si>
  <si>
    <t>unübliche Betriebsveranstaltung</t>
  </si>
  <si>
    <t>Pauschalversteuerung möglich gemäß § 40 II EStG</t>
  </si>
  <si>
    <t>Pauschalversteuerung gemäß § 40 b EStG</t>
  </si>
  <si>
    <t>a.)   vorgelagerte Besteuerung:</t>
  </si>
  <si>
    <t>b.)   nachgelagerte Besteuerung</t>
  </si>
  <si>
    <t>steuerfrei sind Beiträge des Arbeitgebers an eine Pensionskasse</t>
  </si>
  <si>
    <t>bis zu  max. 4 % der Beitragsbemessungsgrenze in der gesetzlichen Rentenversicherung</t>
  </si>
  <si>
    <t>· Geringverdienergrenze Azubis</t>
  </si>
  <si>
    <t>(außer %-Angaben)</t>
  </si>
  <si>
    <t>Direktversicherung / Pensionskasse bei vorgelagerter Besteuerung</t>
  </si>
  <si>
    <t>Steuerfreiheit gemäß § 3 Nr. 63 EStG, sog. "Eichelförderung"</t>
  </si>
  <si>
    <t xml:space="preserve"> - Weihnachten, Heiligabend ab 14 Uhr, 1. Mai</t>
  </si>
  <si>
    <t xml:space="preserve"> - zwischen 0 und 4 Uhr, Arbeitsaufnahme vor 0 Uhr</t>
  </si>
  <si>
    <t xml:space="preserve">Begrenzung des maßgeblichen Stundenlohns auf 50 Euro ab 01.01.2004 </t>
  </si>
  <si>
    <t>soweit höhere Beträge erstattet werden, handelt es sich um steuerpflichtigen Arbeitslohn</t>
  </si>
  <si>
    <t>für freie / verbilligte Unterkunft</t>
  </si>
  <si>
    <t>Höchstbetrag in Euro:</t>
  </si>
  <si>
    <t>· Sparerfreibetrag</t>
  </si>
  <si>
    <t>steuerpflichtig</t>
  </si>
  <si>
    <t>§ 9a Satz 1 Nr. 1a EStG</t>
  </si>
  <si>
    <t xml:space="preserve">  Alleinerziehende</t>
  </si>
  <si>
    <t>· Entlastungsbetrag für</t>
  </si>
  <si>
    <t>§ 24 b EStG</t>
  </si>
  <si>
    <t>· Bahncard</t>
  </si>
  <si>
    <t>· doppelte Haushaltsführung</t>
  </si>
  <si>
    <t>Fahrtkosten für erste zwischen Familienwohnsitz und Zweithaushalt</t>
  </si>
  <si>
    <t>je gefahrenen Kilometer (wie Reisekosten)</t>
  </si>
  <si>
    <t>je Entfernungskilometer (wie Fahrten zwischen Wohnung und Arbeitsstätte)</t>
  </si>
  <si>
    <t>seit 01.01.2004</t>
  </si>
  <si>
    <t>Reisekosten:</t>
  </si>
  <si>
    <t>innerhalb der ersten 3 Monate:</t>
  </si>
  <si>
    <t>ab dem 4. Monat</t>
  </si>
  <si>
    <t>Verpflegungsmehraufwendungen:</t>
  </si>
  <si>
    <t>Übernachtungskosten:</t>
  </si>
  <si>
    <t>nur bei Arbeitgeber-Erstattung; Werbungskostenansatz nicht zulässig !</t>
  </si>
  <si>
    <t xml:space="preserve">  - pauschal:</t>
  </si>
  <si>
    <t>Überlassung für private Zwecke</t>
  </si>
  <si>
    <t>in voller Höhe steuerpflichtig</t>
  </si>
  <si>
    <t>Überlassung für Fahrten zwischen Wohnung und Arbeitsstätte</t>
  </si>
  <si>
    <t>aber: Lohnsteuerpauschalierung durch Arbeitgeber ist möglich</t>
  </si>
  <si>
    <t>Überlassung ausschließlich für Dienstreisen</t>
  </si>
  <si>
    <t>steuerfrei</t>
  </si>
  <si>
    <t>steuerfreier Zuschlag  (in % des Grundlohns)</t>
  </si>
  <si>
    <t>· Darlehen</t>
  </si>
  <si>
    <t>siehe "Zinsersparnisse"</t>
  </si>
  <si>
    <t>nur bei Arbeitgeber-Erstattung, kein Werbungskosten-Ansatz</t>
  </si>
  <si>
    <t>Grenze gilt auch bei Diensteinführung oder Verabschiedung von Arbeitnehmern</t>
  </si>
  <si>
    <t>Kriterien für die Üblichkeit:</t>
  </si>
  <si>
    <t xml:space="preserve"> - Häufigkeit: max. 2 Veranstaltungen p.a. ohne Diensteinführung und Verabschiedungen von Arbeitnehmern</t>
  </si>
  <si>
    <t xml:space="preserve"> - Aufwand des Arbeitgebers max. 110 Euro brutto pro teilnehmenden Arbeitnehmer</t>
  </si>
  <si>
    <t>Geringfügig Beschäftigte  (§ 40a Absatz 2 EStG, mit pauschalen SV-Beiträgen)</t>
  </si>
  <si>
    <t>Geringfügig Beschäftigte  (§ 40a Absatz 2a EStG, ohne pauschale SV-Beiträge)</t>
  </si>
  <si>
    <t>Geringfügig Beschäftigte in der Land- und Forstwirtschaft (§ 40a Absatz 3 EStG)</t>
  </si>
  <si>
    <t>mit gesondert zu ermittelnden Steuersatz</t>
  </si>
  <si>
    <t>sonstige Bezüge, soweit nicht unten genannt, Höchstgrenze</t>
  </si>
  <si>
    <t>höchstens jedoch pro Entfernungskilometer</t>
  </si>
  <si>
    <t>keine Pauschalversteuerung bei Erstattung höherer Beiträge, Versteuerung mit Regelsteuersatz !</t>
  </si>
  <si>
    <t>max. zusammenhängende Arbeitstage</t>
  </si>
  <si>
    <t>max. Arbeitslohn je Kalendertag außer bei Beschäftigung zu unvorhergesehenem Zeitpunkt</t>
  </si>
  <si>
    <t>Vorgelagerte Besteuerung bei Verträgen, die bis 31.12.2004 abgeschlossen worden sind:</t>
  </si>
  <si>
    <t>Nachgelagerte Besteuerung bei Verträgen, die nach dem 01.01.2005  abgeschlossen worden sind:</t>
  </si>
  <si>
    <t>Steuerfreiheit der Kapitalauszahlung bzw. Steuerpflicht mit dem Ertragsanteil bei Leibrente</t>
  </si>
  <si>
    <t xml:space="preserve">steuerfrei sind Beiträge </t>
  </si>
  <si>
    <t>Nur möglich bei Versorgungszusagen, die bis 31.12.2004 erteilt werden!</t>
  </si>
  <si>
    <t>Lohnsteuerlicher Zufluß liegt im Zeitpunkt der Entrichtung der Prämien vor</t>
  </si>
  <si>
    <t xml:space="preserve">    ohne Geburtsjahrgänge vor 1940</t>
  </si>
  <si>
    <t xml:space="preserve">  - zusätzlicher Arbeitnehmeranteil für Kinderlose über 23 Jahre</t>
  </si>
  <si>
    <r>
      <t xml:space="preserve">besonderen </t>
    </r>
    <r>
      <rPr>
        <b/>
        <sz val="7"/>
        <rFont val="Arial"/>
        <family val="2"/>
      </rPr>
      <t>persönlichen Ereignisses</t>
    </r>
    <r>
      <rPr>
        <sz val="7"/>
        <rFont val="Arial"/>
        <family val="2"/>
      </rPr>
      <t xml:space="preserve"> des AN </t>
    </r>
  </si>
  <si>
    <r>
      <t xml:space="preserve">Steuerfreiheit gemäß </t>
    </r>
    <r>
      <rPr>
        <b/>
        <sz val="7"/>
        <rFont val="Arial"/>
        <family val="2"/>
      </rPr>
      <t>§ 3 Nr. 63 EStG</t>
    </r>
    <r>
      <rPr>
        <sz val="7"/>
        <rFont val="Arial"/>
        <family val="2"/>
      </rPr>
      <t>, sog. "Eichelförderung"</t>
    </r>
  </si>
  <si>
    <t>§  37b EStG</t>
  </si>
  <si>
    <t>Sachzuwendungen, die zusätzlich zum ohnehin geschuldeten Arbeitslohn gewährt werden</t>
  </si>
  <si>
    <t>Alle Angaben ohne Gewähr</t>
  </si>
  <si>
    <t>Bemessungsgrundlage sind die tatsächlichen Aufwendungen</t>
  </si>
  <si>
    <t>für Versorgungsempfänger</t>
  </si>
  <si>
    <t>R 19.6 Absatz 2 LStR</t>
  </si>
  <si>
    <t>R 19.6 Abs. 1  LStR</t>
  </si>
  <si>
    <t>R 3.11 LStR</t>
  </si>
  <si>
    <t>§ 40 b EStG, R 40b.1 LStR</t>
  </si>
  <si>
    <t>R 8.1 Absatz 7 LStR</t>
  </si>
  <si>
    <t>Bezugsgrößen in der Sozialversicherung</t>
  </si>
  <si>
    <t>R 3.33 LStR</t>
  </si>
  <si>
    <t>zusätzlicher Zuschuss des Arbeitgebers zum ohnehin geschuldeten Arbeitslohn zur Unterbringung von nicht schulpflichtigen Kindern</t>
  </si>
  <si>
    <t>R 19.3 Abs. 1  Nr. 4</t>
  </si>
  <si>
    <t>R 9.13</t>
  </si>
  <si>
    <t>R 3.50 LStR</t>
  </si>
  <si>
    <t>jährl. Einkommensgrenze = zu versteuerndes Einkommen ab 01.01.2009</t>
  </si>
  <si>
    <t>BMF-Schreiben vom 29.04.08, IV B 2 - S 2297-b/07/0001</t>
  </si>
  <si>
    <t>· Mitarbeiterkapitalbeteiligung</t>
  </si>
  <si>
    <t>§ 3 Nr. 39 EStG</t>
  </si>
  <si>
    <t>I.   Alte Bundesländer</t>
  </si>
  <si>
    <t>II.   Neue Bundesländer</t>
  </si>
  <si>
    <r>
      <t>(</t>
    </r>
    <r>
      <rPr>
        <b/>
        <i/>
        <u/>
        <sz val="7"/>
        <rFont val="Arial"/>
        <family val="2"/>
      </rPr>
      <t>besondere</t>
    </r>
    <r>
      <rPr>
        <u/>
        <sz val="7"/>
        <rFont val="Arial"/>
        <family val="2"/>
      </rPr>
      <t xml:space="preserve"> Jahresarbeitsentgeltgrenze "für Altfälle / für bereits PKV-Versicherte")</t>
    </r>
  </si>
  <si>
    <r>
      <t>(</t>
    </r>
    <r>
      <rPr>
        <b/>
        <i/>
        <u/>
        <sz val="7"/>
        <rFont val="Arial"/>
        <family val="2"/>
      </rPr>
      <t>allgemeine</t>
    </r>
    <r>
      <rPr>
        <u/>
        <sz val="7"/>
        <rFont val="Arial"/>
        <family val="2"/>
      </rPr>
      <t xml:space="preserve"> Jahresarbeitsentgeltgrenze "für Neufälle / für noch nicht PKV-Versicherte")</t>
    </r>
  </si>
  <si>
    <t>für das erste und zweite Kind</t>
  </si>
  <si>
    <t>für das dritte Kind</t>
  </si>
  <si>
    <t>· Umzugskosten</t>
  </si>
  <si>
    <t>Höchstbetrag für die Anerkennung umzugsbedingter Unterrichtskosten für ein Kind nach § 9 Abs. 2 BUKG bei Beendigung des Umzugs</t>
  </si>
  <si>
    <t>Pauschbetrag für sonstige Umzugsauslagen</t>
  </si>
  <si>
    <t>für Verheiratete bei Beendigung des Umzugs</t>
  </si>
  <si>
    <t>für Ledige bei Beendigung des Umzugs</t>
  </si>
  <si>
    <t>· Auslandsreisekostentabelle</t>
  </si>
  <si>
    <t>bis 31.12.08</t>
  </si>
  <si>
    <t>Neuregelung seit 01.01.2009</t>
  </si>
  <si>
    <t>seit 01.01.09</t>
  </si>
  <si>
    <t>Stichwort</t>
  </si>
  <si>
    <t>Fundstelle</t>
  </si>
  <si>
    <t>· Betriebliche Gesundheitsförderung</t>
  </si>
  <si>
    <t>zusätzlich zum ohnehin geschuldeten Arbeitslohn erbrachte Leistungen des Arbeitgebers zur betrieblichen Gesundheitsförderung</t>
  </si>
  <si>
    <t>Freibetrag, jährlich</t>
  </si>
  <si>
    <t>rückwirkend seit 01.01.2008</t>
  </si>
  <si>
    <t>Krankenversicherung, Arbeitnehmeranteil</t>
  </si>
  <si>
    <t>Krankenversicherung, Arbeitgeberanteil</t>
  </si>
  <si>
    <t xml:space="preserve"> für jede weitere Person</t>
  </si>
  <si>
    <t xml:space="preserve">Sachzuwendungen sind bis zu einem Wert von </t>
  </si>
  <si>
    <t xml:space="preserve">nicht als Arbeitslohn anzusehen, </t>
  </si>
  <si>
    <t>bundeseinheitlich</t>
  </si>
  <si>
    <t>· Bewirtung auf Veranlassung des Arbeitgebers</t>
  </si>
  <si>
    <t>Listenpreis x 0,03% x Anzahl der Entfernungs-km</t>
  </si>
  <si>
    <t>Pauschaler Ansatz</t>
  </si>
  <si>
    <t>BFH-Urteil vom 22.09.10, VI R 57/09</t>
  </si>
  <si>
    <t>§ 8 Abs. 2 Satz 3 EStG</t>
  </si>
  <si>
    <t>Listenpreis x 0,002 % x Anzahl der Entfernungs-km x Anzahl der tatsächlichen Fahrten</t>
  </si>
  <si>
    <t xml:space="preserve"> - mit Anspruch auf Krankengeld</t>
  </si>
  <si>
    <t xml:space="preserve"> - ohne Anspruch auf Krankengeld</t>
  </si>
  <si>
    <t>Höchstzuschuss Krankenversicherung</t>
  </si>
  <si>
    <t xml:space="preserve"> - Sachsen</t>
  </si>
  <si>
    <t xml:space="preserve"> - alle Bundesländer ohne Sachsen</t>
  </si>
  <si>
    <t xml:space="preserve">Höchstzuschuss Pflegeversicherung </t>
  </si>
  <si>
    <t>seit 01.01.2011</t>
  </si>
  <si>
    <t xml:space="preserve"> - ab 01.08.13</t>
  </si>
  <si>
    <t>ab 01.01.2013</t>
  </si>
  <si>
    <t>Privatnutzung von betrieblichen Datenverarbeitungs- und Telekommunikationsgeräten einschl. Zubehör</t>
  </si>
  <si>
    <t>Privatnutzung von betrieblich genutzten System- und Anwendungsprogrammen einschl. Dienstleistungen</t>
  </si>
  <si>
    <t>§ 3 Nr. 45 EStG  - Neuregelung</t>
  </si>
  <si>
    <t>ab 01.01.2014</t>
  </si>
  <si>
    <t>bis 31.12.12</t>
  </si>
  <si>
    <t>§ 3 Nr. 26a EStG</t>
  </si>
  <si>
    <t>· Aufwandsentschädigung für nebenberufliche Tätigkeit als</t>
  </si>
  <si>
    <t>12 bzw. 24 Euro</t>
  </si>
  <si>
    <t>mehrtägige Auswärtstätigkeit am An- und Abreisetag</t>
  </si>
  <si>
    <t>eintägige Auswärtstätigkeit &gt; 8 h</t>
  </si>
  <si>
    <t>mehrtägige Auswärtstätigkeit &gt; 24 h</t>
  </si>
  <si>
    <t>· Aufwandsentschädigung für nebenberufliche Tätigkeit</t>
  </si>
  <si>
    <t>bis 31.12.2012</t>
  </si>
  <si>
    <t xml:space="preserve">    - Übungsleiter, Ausbilder, Erzieher, Betreuer etc.</t>
  </si>
  <si>
    <t>§ 9 Absatz 1 Nr. 5 EStG</t>
  </si>
  <si>
    <t>max. 1.000</t>
  </si>
  <si>
    <t xml:space="preserve"> - Unterkunftskosten </t>
  </si>
  <si>
    <t>gemäß Belegnachweis</t>
  </si>
  <si>
    <t>steuerfrei monatliich</t>
  </si>
  <si>
    <t>Die Prüfung der Angemessenheit und Notwendigkeit ist nicht mehr erforderlich</t>
  </si>
  <si>
    <r>
      <t xml:space="preserve">Arbeitnehmer </t>
    </r>
    <r>
      <rPr>
        <b/>
        <i/>
        <u/>
        <sz val="7"/>
        <rFont val="Arial"/>
        <family val="2"/>
      </rPr>
      <t>könnte</t>
    </r>
    <r>
      <rPr>
        <b/>
        <u/>
        <sz val="7"/>
        <rFont val="Arial"/>
        <family val="2"/>
      </rPr>
      <t xml:space="preserve"> Werbungskosten geltend machen</t>
    </r>
  </si>
  <si>
    <r>
      <t xml:space="preserve">Arbeitnehmer </t>
    </r>
    <r>
      <rPr>
        <b/>
        <i/>
        <u/>
        <sz val="7"/>
        <rFont val="Arial"/>
        <family val="2"/>
      </rPr>
      <t>könnte</t>
    </r>
    <r>
      <rPr>
        <b/>
        <u/>
        <sz val="7"/>
        <rFont val="Arial"/>
        <family val="2"/>
      </rPr>
      <t xml:space="preserve"> keine Werbungskosten geltend machen</t>
    </r>
  </si>
  <si>
    <t xml:space="preserve"> - steuerpflichtiger geldwerter Vorteil</t>
  </si>
  <si>
    <t xml:space="preserve"> - Kürzung der Verpflegungsmehraufwandspauschalen entfällt</t>
  </si>
  <si>
    <t xml:space="preserve"> - kein steuerpflichtiger geldwerter Vorteil, soweit der Arbeitnehmer   Werbungskosten geltend machen könnte</t>
  </si>
  <si>
    <t>seit 01.01.2013</t>
  </si>
  <si>
    <t>seit 01.01.13</t>
  </si>
  <si>
    <t>§ 40 Absatz 2 EStG</t>
  </si>
  <si>
    <t xml:space="preserve"> - Verpflegungsmehraufwandspauschalen sind zu kürzen um 20 bzw. 40 % der jeweils maßgeblichen höchsten Pauschale, soweit der Wert der Mahlzeit 60 Euro nicht übersteigt</t>
  </si>
  <si>
    <t>ab 01.01.2015</t>
  </si>
  <si>
    <t>Gesetzliche Neuregelung ab 01.01.2015</t>
  </si>
  <si>
    <t>§ 19 Absatz 1 Satz 1 Nummer 1a EStG 2015</t>
  </si>
  <si>
    <t>Wert ab 01.01.2015</t>
  </si>
  <si>
    <t xml:space="preserve"> - ab 01.03.14</t>
  </si>
  <si>
    <t xml:space="preserve"> - ab 01.03.15</t>
  </si>
  <si>
    <t>Soweit der Wert der Mahlzeit 60 Euro übersteigt, ist die Pauschale um die tatächlichen Aufwendungen zu kürzen, maximal auf Null.</t>
  </si>
  <si>
    <t xml:space="preserve"> - Bewertungsmaßstab ist der amtliche Sachbezugswert, soweit der Wert der Mahlzeit 60 Euro nicht übersteigt. Soweit der Wert der Mahlzeit 60 Euro übersteigt. Sind die tatsächlichen Aufwendungen als geldwerter Vorteil anzusetzen.</t>
  </si>
  <si>
    <t>§ 8 Absatz 2 Satz 11 EStG</t>
  </si>
  <si>
    <r>
      <t>bis 31.12.2014   Frei</t>
    </r>
    <r>
      <rPr>
        <b/>
        <u/>
        <sz val="7"/>
        <rFont val="Arial"/>
        <family val="2"/>
      </rPr>
      <t>grenze</t>
    </r>
  </si>
  <si>
    <t xml:space="preserve">Darüber hinaus handelt es sich um eine </t>
  </si>
  <si>
    <t>ab 01.01.2016</t>
  </si>
  <si>
    <t>besondere Regelung gem. BMF-Schreiben vom 19.05.2015</t>
  </si>
  <si>
    <t>bis 31.12.14</t>
  </si>
  <si>
    <t>Bewertungsabschlag in Höhe von 4% darf abgezogen werden</t>
  </si>
  <si>
    <t>1. Bewertungsmaßstab ist grundsätzlich der ortsübliche Endpreis am Abgabeort = Marktzins</t>
  </si>
  <si>
    <t>2. alternativer Bewertungsmaßstab sind die nachgewiesenen günstigsten Marktkonditionen</t>
  </si>
  <si>
    <r>
      <t xml:space="preserve">Bewertungsabschlag in Höhe von 4% darf </t>
    </r>
    <r>
      <rPr>
        <b/>
        <u/>
        <sz val="7"/>
        <rFont val="Arial"/>
        <family val="2"/>
      </rPr>
      <t>nicht</t>
    </r>
    <r>
      <rPr>
        <sz val="7"/>
        <rFont val="Arial"/>
        <family val="2"/>
      </rPr>
      <t xml:space="preserve"> abgezogen werden</t>
    </r>
  </si>
  <si>
    <t>3. alternativer Bewertungsabschlag</t>
  </si>
  <si>
    <t>Effektivzinssätze der Deutschen Bundesbank</t>
  </si>
  <si>
    <t>Bagatellgrenze - kein geldwerter Vorteil für Darlehen &lt;</t>
  </si>
  <si>
    <t>Wert ab 01.01.2016</t>
  </si>
  <si>
    <t>Wert ab 01.01.2017</t>
  </si>
  <si>
    <t>ab 01.01.2017</t>
  </si>
  <si>
    <t>ab 01.01.2018</t>
  </si>
  <si>
    <t xml:space="preserve"> - ab 01.03.16</t>
  </si>
  <si>
    <t xml:space="preserve"> - ab 01.03.17</t>
  </si>
  <si>
    <t xml:space="preserve"> - ab 01.02.17</t>
  </si>
  <si>
    <t>Krankenversicherung und Pflegeversicherung</t>
  </si>
  <si>
    <t>Pflegeversicherung</t>
  </si>
  <si>
    <t>Pflegeversicherung Sachsen</t>
  </si>
  <si>
    <t>seit 01.01.15</t>
  </si>
  <si>
    <t>seit 01.01.2015</t>
  </si>
  <si>
    <r>
      <t xml:space="preserve">soweit es sich um einen </t>
    </r>
    <r>
      <rPr>
        <b/>
        <sz val="7"/>
        <rFont val="Arial"/>
        <family val="2"/>
      </rPr>
      <t>außergewöhnlichen Arbeitseinsatz i.S.d. LStR handelt</t>
    </r>
  </si>
  <si>
    <r>
      <t>seit 01.01.2015    Frei</t>
    </r>
    <r>
      <rPr>
        <b/>
        <u/>
        <sz val="7"/>
        <rFont val="Arial"/>
        <family val="2"/>
      </rPr>
      <t>betrag</t>
    </r>
  </si>
  <si>
    <t>für ein volles Kind</t>
  </si>
  <si>
    <t>für ein halbes Kind</t>
  </si>
  <si>
    <t>Wert ab 01.01.2018</t>
  </si>
  <si>
    <t>bis zu  max. 4 % der Beitragsbemessungsgrenze in der gesetzlichen Rentenversicherung (bis 31.12.17)</t>
  </si>
  <si>
    <t>bis zu  max. 8 % der Beitragsbemessungsgrenze in der gesetzlichen Rentenversicherung ab 01.01.18</t>
  </si>
  <si>
    <t>· Sozialversicherung 2018</t>
  </si>
  <si>
    <t>Nr. 1 - Kantinenmahlzeiten</t>
  </si>
  <si>
    <t>Nr. 1a - Mahlzeiten, die vom Arbeitgeber zur Verfügung gestellt werden</t>
  </si>
  <si>
    <t>Nr. 2 - Betriebsveranstaltungen</t>
  </si>
  <si>
    <t>Nr. 3 - Erholungsbeihifen</t>
  </si>
  <si>
    <t>Nr. 4 - steuerpflichtige Verpflegungszuschüsse</t>
  </si>
  <si>
    <r>
      <t xml:space="preserve">Nr. 5 Schenkung von </t>
    </r>
    <r>
      <rPr>
        <i/>
        <sz val="7"/>
        <rFont val="Arial"/>
        <family val="2"/>
      </rPr>
      <t>Datenverarbeitungsgeräten</t>
    </r>
    <r>
      <rPr>
        <sz val="7"/>
        <rFont val="Arial"/>
        <family val="2"/>
      </rPr>
      <t xml:space="preserve"> und Internetzuschüsse</t>
    </r>
  </si>
  <si>
    <t>Satz 1</t>
  </si>
  <si>
    <t xml:space="preserve">Satz 2 </t>
  </si>
  <si>
    <t>Überlassung eines Fahrrads durch den Arbeitgeber</t>
  </si>
  <si>
    <t>Gemeinsamer Ländererlass vom 23.11.12</t>
  </si>
  <si>
    <t xml:space="preserve">monatlicher Durchschnittswert </t>
  </si>
  <si>
    <t>1 % der auf volle 100 Euro abgerundeten unverbindlichen Preisempfehlung des Herstellers, Importeurs oder Großhändlers im Zeitpunkt der Inbetriebnahme des Fahrrads einschließlich USt</t>
  </si>
  <si>
    <t>keine Anwendung der Sachbezugsfreigrenze !</t>
  </si>
  <si>
    <t>1 % - Regelung</t>
  </si>
  <si>
    <t>ggf. zuzüglich 0,03 %-Regelung für Fahrten zwischen Wohnung und erster Tätigkeitsstätte</t>
  </si>
  <si>
    <t>alternativ Fahrtenbuchmethode</t>
  </si>
  <si>
    <t>Vervielfältigungsregelung bei Beendigung des Dienstverhältnisses</t>
  </si>
  <si>
    <t>§ 3 Nr. 63 Satz 3 EStG 2018</t>
  </si>
  <si>
    <t>4 % der Beitragsbemessungsgrenze in der allgemeinen Rentenversicherung, vervielfältigt mit der Anzahl der Kalenderjahre, in denen das Dienstverhältnis des Arbeitnehmers zu dem Arbeitgeber bestanden hat, höchstens jedoch zehn Kalenderjahre</t>
  </si>
  <si>
    <t>pro Jahr   78.000 Euro x 4 %</t>
  </si>
  <si>
    <t>max. für 10 Jahre</t>
  </si>
  <si>
    <t>Vervielfältigungsregelung für Nachzahlungen</t>
  </si>
  <si>
    <t>§ 3 Nr. 63 Satz 4 EStG 2018</t>
  </si>
  <si>
    <t>8 Prozent der Beitragsbemessungsgrenze in der allgemeinen Rentenversicherung, vervielfältigt mit der Anzahl dieser Kalenderjahre, höchstens jedoch zehn Kalenderjahre</t>
  </si>
  <si>
    <t>pro Jahr   78.000 Euro x 8 %</t>
  </si>
  <si>
    <t xml:space="preserve">   - im Dienst oder Auftrag einer juristischen Person des öffentlichen Rechts</t>
  </si>
  <si>
    <t>Kalenderjahr,        soweit anzumeldende LSt Vorjahr nicht mehr als</t>
  </si>
  <si>
    <t xml:space="preserve">Vierteljahr,             soweit anzumeldende LSt Vorjahr nicht mehr als </t>
  </si>
  <si>
    <t>Kalendermonat,    soweit anzumeldende LSt Vorjahr mehr als</t>
  </si>
  <si>
    <t xml:space="preserve">§ 9 Absatz 4a Satz 8 EStG </t>
  </si>
  <si>
    <t>Wert ab 01.01.2019</t>
  </si>
  <si>
    <t>Werte ab 01.01.2019</t>
  </si>
  <si>
    <t>ab 01.01.2019</t>
  </si>
  <si>
    <t>ab 01.01.2020</t>
  </si>
  <si>
    <t>Erhöhung zum 01.07.19 um 10 Euro</t>
  </si>
  <si>
    <t>· Sachbezugswerte 2019</t>
  </si>
  <si>
    <t>Beitragsbemessungsgrenzen 2019</t>
  </si>
  <si>
    <t>bis 30.06.2019</t>
  </si>
  <si>
    <t xml:space="preserve"> - ab 01.03.18</t>
  </si>
  <si>
    <t xml:space="preserve"> - ab 01.04.19</t>
  </si>
  <si>
    <t xml:space="preserve"> - ab 01.03.20</t>
  </si>
  <si>
    <t>Versicherungspflichtgrenze in der gesetzlichen Krankenversicherung 2019</t>
  </si>
  <si>
    <t>BMF-Schreiben vom 21.09.18</t>
  </si>
  <si>
    <t>rückwirkend seit 01.03.18</t>
  </si>
  <si>
    <t>· Job-Bike - Regelung ab 01.01.19</t>
  </si>
  <si>
    <t>· Job-Bike - Regelung bis 31.12.18</t>
  </si>
  <si>
    <t>§ 3 Nr. 15 EStG 2019</t>
  </si>
  <si>
    <t>§ 3 Nr. 37 EStG 2019</t>
  </si>
  <si>
    <t>für Fahrten mit öffentlichen Verkehrsmitteln im Linienverkehr (ohne Luftverkehr) zwischen Wohnung und erster Tätigkeitsstätte</t>
  </si>
  <si>
    <t>(Fahrten für Arbeitnehmer, die keine erste Tätigkeitsstätte haben, aber so behandelt werden, als hätten sie eine erste Tätigkeitsstätte)</t>
  </si>
  <si>
    <t xml:space="preserve">1.  für zusätzlich zum ohnehin geschuldeten Arbeitslohn geleistete Zuschüsse </t>
  </si>
  <si>
    <t>2.  für Fahrten nach § 9 Absatz 1 Satz 3 Nummer 4a Satz 3 EStG</t>
  </si>
  <si>
    <t>· Fahrtkostenzuschuss für Fahrten mit öffentlichen Verkehrsmitteln</t>
  </si>
  <si>
    <t>· Fahrtkostenzuschuss für Fahrten zwischen Wohnung und erster Tätigkeitsstätte, die nicht mit öffentlichen Verkehrsmitteln durchgeführt werden</t>
  </si>
  <si>
    <t>wie bisher</t>
  </si>
  <si>
    <t>§ 6 Absatz 1 Nummer 4  EStG</t>
  </si>
  <si>
    <t xml:space="preserve">Sachbezüge in Form von unentgeltlicher oder verbilligter Nutzung öffentlicher Verkehrsmittel im Linienverkehr </t>
  </si>
  <si>
    <t xml:space="preserve">1.  für Fahrten zwischen Wohnung und erster Tätigkeitsstätte </t>
  </si>
  <si>
    <t>3.  für sonstige private Fahrten im öffentlichen Personennahverkehr</t>
  </si>
  <si>
    <t>3. für sonstige private Fahrten im öffentlichen Personennahverkehr</t>
  </si>
  <si>
    <t>· Dienstwagenbesteuerung</t>
  </si>
  <si>
    <t>pauschale 1 % - Regelung</t>
  </si>
  <si>
    <t>§ 6 Absatz 1 Nr. 4 Satz 2 EStG</t>
  </si>
  <si>
    <t>auf volle 100 Euro abgerunderter Listenpreis zuzüglich Sonderausstattung und Umsatzsteuer x 1 %</t>
  </si>
  <si>
    <t>§ 6 Absatz 1 Nr. 4 Satz 3 EStG</t>
  </si>
  <si>
    <t>Fahrtenbuchmethode</t>
  </si>
  <si>
    <t>· Dienstwagenbesteuerung, Neuregelung für Elektrofahrzege und Hybridelektrofahrzeuge, die in 2019, 2020 und 2021 angeschafft werden</t>
  </si>
  <si>
    <t>· Dienstwagenbesteuerung Nachteilsausgleich  für Elektrofahrzege und Hybridelektrofahrzeuge, die vor 2019 und nach 2021 angeschafft werden</t>
  </si>
  <si>
    <t>pauschale 1 % - Regelung, Halbierung der Bemessungsgrundlage</t>
  </si>
  <si>
    <r>
      <rPr>
        <b/>
        <i/>
        <sz val="7"/>
        <rFont val="Arial"/>
        <family val="2"/>
      </rPr>
      <t>hälftiger</t>
    </r>
    <r>
      <rPr>
        <sz val="7"/>
        <rFont val="Arial"/>
        <family val="2"/>
      </rPr>
      <t xml:space="preserve">  auf volle 100 Euro abgerunderter Listenpreis zuzüglich Sonderausstattung und Umsatzsteuer x 1 %</t>
    </r>
  </si>
  <si>
    <t>alternativ:    einzelfallbezogener Ansatz</t>
  </si>
  <si>
    <t>BMF-Schreiben vom 04.04.18</t>
  </si>
  <si>
    <t>Minderung der Bemessungsgrundlage um jeweils 500 Euro pro kWh der Batteriekapazität</t>
  </si>
  <si>
    <t>Verminderung um jeweils 50 Euro pro kWh der Batteriekapazität jährlich für Anschaffungen nach dem 31.12.13</t>
  </si>
  <si>
    <t>klassische Fahrräder und e-bikes, welche verkehrsrechtlich als Fahrrad einzustufen sind</t>
  </si>
  <si>
    <t>· Job-Ticket als Sachbezug</t>
  </si>
  <si>
    <t>Arbeitgeberanteil 1,525 % + Arbeitnehmeranteil 1,525 %</t>
  </si>
  <si>
    <t>· Dienstwagenbesteuerung, Zuschlag für Fahrten zwischen Wohnung und erster Tätigkeitsstätte</t>
  </si>
  <si>
    <t>ggf. hälftiger Ansatz des Listenpreises bei Elektro- und Elektrohybridfahrzeugen (Neuregelung ab 01.01.19 für 2019, 2020 und 2021)</t>
  </si>
  <si>
    <t>Neuregelung ab 01.01.2019</t>
  </si>
  <si>
    <t>vgl. BMF-Schreiben vom 28.11.18</t>
  </si>
  <si>
    <t>e-bikes, welche verkehrsrechtlich als KFZ einzustufen sind</t>
  </si>
  <si>
    <r>
      <rPr>
        <b/>
        <i/>
        <sz val="7"/>
        <rFont val="Arial"/>
        <family val="2"/>
      </rPr>
      <t>hälftiger</t>
    </r>
    <r>
      <rPr>
        <b/>
        <sz val="7"/>
        <rFont val="Arial"/>
        <family val="2"/>
      </rPr>
      <t xml:space="preserve">  auf volle 100 Euro abgerunderter Listenpreis zuzüglich Sonderausstattung und Umsatzsteuer x 1 %</t>
    </r>
  </si>
  <si>
    <t>(e-bikes mit Versicherungskennzeichen)</t>
  </si>
  <si>
    <r>
      <t xml:space="preserve">nur für klassische Fahrräder und e-bikes, die verkehrsrechtlich   </t>
    </r>
    <r>
      <rPr>
        <b/>
        <i/>
        <sz val="7"/>
        <rFont val="Arial"/>
        <family val="2"/>
      </rPr>
      <t xml:space="preserve"> nicht     </t>
    </r>
    <r>
      <rPr>
        <b/>
        <sz val="7"/>
        <rFont val="Arial"/>
        <family val="2"/>
      </rPr>
      <t xml:space="preserve">als Kraftfahrzeuge einzustufen sind (e-bikes   </t>
    </r>
    <r>
      <rPr>
        <b/>
        <i/>
        <sz val="7"/>
        <rFont val="Arial"/>
        <family val="2"/>
      </rPr>
      <t>ohne</t>
    </r>
    <r>
      <rPr>
        <b/>
        <sz val="7"/>
        <rFont val="Arial"/>
        <family val="2"/>
      </rPr>
      <t xml:space="preserve">   Versicherungskennzeichen)</t>
    </r>
  </si>
  <si>
    <t>steuerpflichtige Fahrtkostenzuschüsse</t>
  </si>
  <si>
    <r>
      <t xml:space="preserve">Nr. 6 - Unentgeltliche oder verbilligte   </t>
    </r>
    <r>
      <rPr>
        <b/>
        <i/>
        <u/>
        <sz val="7"/>
        <rFont val="Arial"/>
        <family val="2"/>
      </rPr>
      <t>Übereignung</t>
    </r>
    <r>
      <rPr>
        <u/>
        <sz val="7"/>
        <rFont val="Arial"/>
        <family val="2"/>
      </rPr>
      <t xml:space="preserve">   </t>
    </r>
    <r>
      <rPr>
        <b/>
        <sz val="7"/>
        <rFont val="Arial"/>
        <family val="2"/>
      </rPr>
      <t>von Ladevorrichtungen für  Elektro- bzw. Hybridelektrofahrzeuge</t>
    </r>
  </si>
  <si>
    <t>Nr. 6 - Pauschalierung der Lohnsteuer für Zuschüsse des Arbeitgebers für den Erwerb und die Nutzung von Ladevorrichtungen für  Elektro- bzw. Hybridelektrofahrzeuge</t>
  </si>
  <si>
    <t>· Kurzfristige Beschäftigung (Sozialversicherung)</t>
  </si>
  <si>
    <t>§ 8 Absatz 1 Nr. 2 SGB IV</t>
  </si>
  <si>
    <t xml:space="preserve">Begrenzung auf längstens </t>
  </si>
  <si>
    <t>2 Monate oder</t>
  </si>
  <si>
    <t xml:space="preserve"> 70 Arbeitstage</t>
  </si>
  <si>
    <t>oder</t>
  </si>
  <si>
    <t>· Geringfügigkeitsgrenze (Mini-Job)</t>
  </si>
  <si>
    <t>· Midi-Job</t>
  </si>
  <si>
    <t>bis 30.06.19</t>
  </si>
  <si>
    <t>ab 30.06.19</t>
  </si>
  <si>
    <t>Gleitzone zwischen 450,01 Euro und 850 Euro</t>
  </si>
  <si>
    <t>"neuer" Übergangsbereich zwischen 450,01 Euro und 1.300 Euro</t>
  </si>
  <si>
    <r>
      <t xml:space="preserve">Arbeitnehmer erwerben aufgrund verminderter Arbeitnehmer-Anteile entsprechend   </t>
    </r>
    <r>
      <rPr>
        <b/>
        <sz val="7"/>
        <rFont val="Arial"/>
        <family val="2"/>
      </rPr>
      <t xml:space="preserve">verminderte </t>
    </r>
    <r>
      <rPr>
        <b/>
        <i/>
        <sz val="7"/>
        <rFont val="Arial"/>
        <family val="2"/>
      </rPr>
      <t>Leistungsansprüche</t>
    </r>
    <r>
      <rPr>
        <sz val="7"/>
        <rFont val="Arial"/>
        <family val="2"/>
      </rPr>
      <t xml:space="preserve">   in der gesetzlichen Rentenversicherung </t>
    </r>
  </si>
  <si>
    <r>
      <t xml:space="preserve">Arbeitnehmer erwerben trotz verminderter Arbeitnehmer-Anteile   </t>
    </r>
    <r>
      <rPr>
        <b/>
        <i/>
        <sz val="7"/>
        <rFont val="Arial"/>
        <family val="2"/>
      </rPr>
      <t>volle Leistungsansprüche</t>
    </r>
    <r>
      <rPr>
        <sz val="7"/>
        <rFont val="Arial"/>
        <family val="2"/>
      </rPr>
      <t xml:space="preserve">   in der gesetzlichen Rentenversicherung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</si>
</sst>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DM&quot;_-;\-* #,##0.00\ &quot;DM&quot;_-;_-* &quot;-&quot;??\ &quot;DM&quot;_-;_-@_-"/>
    <numFmt numFmtId="165" formatCode="0.0%"/>
    <numFmt numFmtId="166" formatCode="0.000%"/>
    <numFmt numFmtId="167" formatCode="#,##0.000000"/>
  </numFmts>
  <fonts count="14" x14ac:knownFonts="1">
    <font>
      <sz val="12"/>
      <name val="Times New Roman"/>
    </font>
    <font>
      <sz val="12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b/>
      <u/>
      <sz val="7"/>
      <name val="Arial"/>
      <family val="2"/>
    </font>
    <font>
      <u/>
      <sz val="7"/>
      <name val="Arial"/>
      <family val="2"/>
    </font>
    <font>
      <b/>
      <i/>
      <u/>
      <sz val="7"/>
      <name val="Arial"/>
      <family val="2"/>
    </font>
    <font>
      <b/>
      <u val="singleAccounting"/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7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4" fontId="4" fillId="0" borderId="0" xfId="2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3" fillId="0" borderId="0" xfId="2" applyNumberFormat="1" applyFont="1" applyFill="1" applyAlignment="1">
      <alignment horizontal="left" vertical="center" wrapText="1"/>
    </xf>
    <xf numFmtId="4" fontId="2" fillId="0" borderId="0" xfId="2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2" fillId="0" borderId="0" xfId="2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164" fontId="3" fillId="0" borderId="0" xfId="2" applyFont="1" applyFill="1" applyAlignment="1">
      <alignment vertical="center" wrapText="1"/>
    </xf>
    <xf numFmtId="164" fontId="2" fillId="2" borderId="0" xfId="2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horizontal="right" vertical="center" wrapText="1"/>
    </xf>
    <xf numFmtId="4" fontId="3" fillId="0" borderId="0" xfId="2" applyNumberFormat="1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vertical="center" wrapText="1"/>
    </xf>
    <xf numFmtId="4" fontId="2" fillId="0" borderId="0" xfId="2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4" fontId="2" fillId="0" borderId="0" xfId="2" applyNumberFormat="1" applyFont="1" applyFill="1" applyBorder="1" applyAlignment="1">
      <alignment horizontal="right" vertical="center" wrapText="1"/>
    </xf>
    <xf numFmtId="9" fontId="3" fillId="0" borderId="0" xfId="1" applyFont="1" applyFill="1" applyAlignment="1">
      <alignment horizontal="right" vertical="center" wrapText="1"/>
    </xf>
    <xf numFmtId="0" fontId="2" fillId="2" borderId="0" xfId="0" applyNumberFormat="1" applyFont="1" applyFill="1" applyAlignment="1">
      <alignment vertical="center" wrapText="1"/>
    </xf>
    <xf numFmtId="4" fontId="3" fillId="2" borderId="0" xfId="2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0" xfId="2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vertical="center"/>
    </xf>
    <xf numFmtId="4" fontId="3" fillId="0" borderId="0" xfId="2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4" fontId="2" fillId="2" borderId="4" xfId="2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4" fontId="2" fillId="2" borderId="11" xfId="2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4" fontId="2" fillId="2" borderId="6" xfId="2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9" fontId="3" fillId="0" borderId="1" xfId="1" applyFont="1" applyFill="1" applyBorder="1" applyAlignment="1">
      <alignment horizontal="right" vertical="center" wrapText="1"/>
    </xf>
    <xf numFmtId="9" fontId="3" fillId="0" borderId="0" xfId="1" applyFont="1" applyFill="1" applyBorder="1" applyAlignment="1">
      <alignment horizontal="right" vertical="center" wrapText="1"/>
    </xf>
    <xf numFmtId="9" fontId="2" fillId="0" borderId="0" xfId="1" applyFont="1" applyFill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4" fontId="3" fillId="2" borderId="4" xfId="2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4" fontId="3" fillId="2" borderId="11" xfId="2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6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Alignment="1">
      <alignment horizontal="right" vertical="center" wrapText="1"/>
    </xf>
    <xf numFmtId="0" fontId="2" fillId="2" borderId="7" xfId="0" applyFont="1" applyFill="1" applyBorder="1" applyAlignment="1">
      <alignment vertical="center" wrapText="1"/>
    </xf>
    <xf numFmtId="4" fontId="2" fillId="2" borderId="8" xfId="2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Alignment="1">
      <alignment horizontal="right" vertical="center" wrapText="1"/>
    </xf>
    <xf numFmtId="0" fontId="2" fillId="0" borderId="0" xfId="0" applyNumberFormat="1" applyFont="1" applyFill="1" applyBorder="1" applyAlignment="1">
      <alignment vertical="center" wrapText="1"/>
    </xf>
    <xf numFmtId="4" fontId="3" fillId="0" borderId="0" xfId="2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165" fontId="2" fillId="2" borderId="0" xfId="1" applyNumberFormat="1" applyFont="1" applyFill="1" applyAlignment="1">
      <alignment horizontal="right" vertical="center" wrapText="1"/>
    </xf>
    <xf numFmtId="165" fontId="3" fillId="2" borderId="0" xfId="1" applyNumberFormat="1" applyFont="1" applyFill="1" applyAlignment="1">
      <alignment horizontal="right" vertical="center" wrapText="1"/>
    </xf>
    <xf numFmtId="10" fontId="2" fillId="2" borderId="0" xfId="1" applyNumberFormat="1" applyFont="1" applyFill="1" applyAlignment="1">
      <alignment horizontal="right" vertical="center" wrapText="1"/>
    </xf>
    <xf numFmtId="166" fontId="3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165" fontId="9" fillId="2" borderId="13" xfId="1" applyNumberFormat="1" applyFont="1" applyFill="1" applyBorder="1" applyAlignment="1">
      <alignment horizontal="right" vertical="center" wrapText="1"/>
    </xf>
    <xf numFmtId="4" fontId="3" fillId="2" borderId="0" xfId="2" applyNumberFormat="1" applyFont="1" applyFill="1" applyAlignment="1">
      <alignment horizontal="right" vertical="center"/>
    </xf>
    <xf numFmtId="167" fontId="3" fillId="2" borderId="0" xfId="2" applyNumberFormat="1" applyFont="1" applyFill="1" applyAlignment="1">
      <alignment horizontal="right" vertical="center" wrapText="1"/>
    </xf>
    <xf numFmtId="166" fontId="3" fillId="2" borderId="0" xfId="1" applyNumberFormat="1" applyFont="1" applyFill="1" applyAlignment="1">
      <alignment horizontal="right" vertical="center" wrapText="1"/>
    </xf>
    <xf numFmtId="0" fontId="2" fillId="2" borderId="0" xfId="0" applyNumberFormat="1" applyFont="1" applyFill="1" applyAlignment="1">
      <alignment vertical="center"/>
    </xf>
    <xf numFmtId="0" fontId="4" fillId="2" borderId="3" xfId="0" applyFont="1" applyFill="1" applyBorder="1" applyAlignment="1">
      <alignment vertical="center" wrapText="1"/>
    </xf>
    <xf numFmtId="4" fontId="3" fillId="2" borderId="10" xfId="2" applyNumberFormat="1" applyFont="1" applyFill="1" applyBorder="1" applyAlignment="1">
      <alignment horizontal="right" vertical="center"/>
    </xf>
    <xf numFmtId="4" fontId="3" fillId="2" borderId="0" xfId="2" applyNumberFormat="1" applyFont="1" applyFill="1" applyBorder="1" applyAlignment="1">
      <alignment horizontal="right" vertical="center"/>
    </xf>
    <xf numFmtId="4" fontId="3" fillId="2" borderId="1" xfId="2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10" fontId="2" fillId="2" borderId="6" xfId="1" applyNumberFormat="1" applyFont="1" applyFill="1" applyBorder="1" applyAlignment="1">
      <alignment horizontal="right" vertical="center" wrapText="1"/>
    </xf>
    <xf numFmtId="165" fontId="3" fillId="2" borderId="4" xfId="1" applyNumberFormat="1" applyFont="1" applyFill="1" applyBorder="1" applyAlignment="1">
      <alignment horizontal="right" vertical="center" wrapText="1"/>
    </xf>
    <xf numFmtId="165" fontId="2" fillId="2" borderId="11" xfId="1" applyNumberFormat="1" applyFont="1" applyFill="1" applyBorder="1" applyAlignment="1">
      <alignment horizontal="right" vertical="center" wrapText="1"/>
    </xf>
    <xf numFmtId="166" fontId="2" fillId="2" borderId="11" xfId="1" applyNumberFormat="1" applyFont="1" applyFill="1" applyBorder="1" applyAlignment="1">
      <alignment horizontal="right" vertical="center" wrapText="1"/>
    </xf>
    <xf numFmtId="10" fontId="2" fillId="2" borderId="11" xfId="1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4" fontId="4" fillId="2" borderId="4" xfId="2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4" fillId="2" borderId="0" xfId="2" applyNumberFormat="1" applyFont="1" applyFill="1" applyAlignment="1">
      <alignment horizontal="right" vertical="center" wrapText="1"/>
    </xf>
    <xf numFmtId="4" fontId="7" fillId="2" borderId="0" xfId="2" applyNumberFormat="1" applyFont="1" applyFill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4" fontId="12" fillId="2" borderId="0" xfId="2" applyNumberFormat="1" applyFont="1" applyFill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/>
    </xf>
    <xf numFmtId="9" fontId="3" fillId="2" borderId="0" xfId="1" applyFont="1" applyFill="1" applyAlignment="1">
      <alignment horizontal="right" vertical="center" wrapText="1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870"/>
  <sheetViews>
    <sheetView tabSelected="1" view="pageBreakPreview" topLeftCell="A265" zoomScale="160" zoomScaleNormal="160" zoomScaleSheetLayoutView="160" workbookViewId="0">
      <selection activeCell="B492" sqref="B492"/>
    </sheetView>
  </sheetViews>
  <sheetFormatPr baseColWidth="10" defaultColWidth="11" defaultRowHeight="9" x14ac:dyDescent="0.25"/>
  <cols>
    <col min="1" max="1" width="30.75" style="41" customWidth="1"/>
    <col min="2" max="2" width="44" style="2" customWidth="1"/>
    <col min="3" max="3" width="16.75" style="42" customWidth="1"/>
    <col min="4" max="81" width="11" style="43"/>
    <col min="82" max="16384" width="11" style="24"/>
  </cols>
  <sheetData>
    <row r="1" spans="1:81" s="2" customFormat="1" x14ac:dyDescent="0.25">
      <c r="A1" s="1" t="s">
        <v>277</v>
      </c>
      <c r="B1" s="1" t="s">
        <v>278</v>
      </c>
      <c r="C1" s="95" t="s">
        <v>108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</row>
    <row r="2" spans="1:81" s="2" customFormat="1" x14ac:dyDescent="0.25">
      <c r="A2" s="28"/>
      <c r="C2" s="29" t="s">
        <v>181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</row>
    <row r="3" spans="1:81" s="2" customFormat="1" x14ac:dyDescent="0.25">
      <c r="A3" s="28"/>
      <c r="C3" s="2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</row>
    <row r="4" spans="1:81" s="2" customFormat="1" x14ac:dyDescent="0.25">
      <c r="A4" s="28" t="s">
        <v>96</v>
      </c>
      <c r="B4" s="3" t="s">
        <v>247</v>
      </c>
      <c r="C4" s="3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</row>
    <row r="5" spans="1:81" s="2" customFormat="1" x14ac:dyDescent="0.25">
      <c r="A5" s="28"/>
      <c r="B5" s="2" t="s">
        <v>2</v>
      </c>
      <c r="C5" s="30">
        <v>60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</row>
    <row r="6" spans="1:81" s="2" customFormat="1" x14ac:dyDescent="0.25">
      <c r="A6" s="28"/>
      <c r="B6" s="2" t="s">
        <v>365</v>
      </c>
      <c r="C6" s="44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s="2" customFormat="1" ht="18" x14ac:dyDescent="0.25">
      <c r="A7" s="28"/>
      <c r="B7" s="2" t="s">
        <v>366</v>
      </c>
      <c r="C7" s="3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</row>
    <row r="8" spans="1:81" s="2" customFormat="1" x14ac:dyDescent="0.25">
      <c r="A8" s="28"/>
      <c r="C8" s="3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</row>
    <row r="9" spans="1:81" s="2" customFormat="1" x14ac:dyDescent="0.25">
      <c r="A9" s="28"/>
      <c r="C9" s="3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</row>
    <row r="10" spans="1:81" s="2" customFormat="1" x14ac:dyDescent="0.25">
      <c r="A10" s="28"/>
      <c r="C10" s="3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</row>
    <row r="11" spans="1:81" s="2" customFormat="1" x14ac:dyDescent="0.25">
      <c r="A11" s="28" t="s">
        <v>129</v>
      </c>
      <c r="B11" s="3" t="s">
        <v>192</v>
      </c>
      <c r="C11" s="3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</row>
    <row r="12" spans="1:81" s="2" customFormat="1" x14ac:dyDescent="0.25">
      <c r="A12" s="28"/>
      <c r="B12" s="2" t="s">
        <v>201</v>
      </c>
      <c r="C12" s="30">
        <v>920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</row>
    <row r="13" spans="1:81" s="2" customFormat="1" x14ac:dyDescent="0.25">
      <c r="A13" s="28"/>
      <c r="B13" s="2" t="s">
        <v>301</v>
      </c>
      <c r="C13" s="30">
        <v>1000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</row>
    <row r="14" spans="1:81" s="2" customFormat="1" x14ac:dyDescent="0.25">
      <c r="A14" s="28"/>
      <c r="B14" s="3"/>
      <c r="C14" s="3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</row>
    <row r="15" spans="1:81" s="2" customFormat="1" x14ac:dyDescent="0.25">
      <c r="A15" s="28"/>
      <c r="B15" s="3"/>
      <c r="C15" s="3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</row>
    <row r="16" spans="1:81" s="2" customFormat="1" x14ac:dyDescent="0.25">
      <c r="A16" s="31" t="s">
        <v>1</v>
      </c>
      <c r="B16" s="3" t="s">
        <v>248</v>
      </c>
      <c r="C16" s="3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</row>
    <row r="17" spans="1:81" s="2" customFormat="1" x14ac:dyDescent="0.25">
      <c r="A17" s="31"/>
      <c r="B17" s="3"/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</row>
    <row r="18" spans="1:81" s="2" customFormat="1" x14ac:dyDescent="0.25">
      <c r="A18" s="28"/>
      <c r="B18" s="2" t="s">
        <v>286</v>
      </c>
      <c r="C18" s="32">
        <v>60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</row>
    <row r="19" spans="1:81" s="2" customFormat="1" x14ac:dyDescent="0.25">
      <c r="A19" s="28"/>
      <c r="B19" s="2" t="s">
        <v>287</v>
      </c>
      <c r="C19" s="3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</row>
    <row r="20" spans="1:81" s="2" customFormat="1" ht="11.45" customHeight="1" x14ac:dyDescent="0.25">
      <c r="A20" s="28"/>
      <c r="B20" s="2" t="s">
        <v>61</v>
      </c>
      <c r="C20" s="3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</row>
    <row r="21" spans="1:81" s="2" customFormat="1" ht="10.15" customHeight="1" x14ac:dyDescent="0.25">
      <c r="A21" s="28"/>
      <c r="B21" s="5" t="s">
        <v>240</v>
      </c>
      <c r="C21" s="3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</row>
    <row r="22" spans="1:81" s="2" customFormat="1" ht="9.6" customHeight="1" x14ac:dyDescent="0.25">
      <c r="A22" s="28"/>
      <c r="B22" s="2" t="s">
        <v>69</v>
      </c>
      <c r="C22" s="3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</row>
    <row r="23" spans="1:81" s="2" customFormat="1" ht="10.9" customHeight="1" x14ac:dyDescent="0.25">
      <c r="A23" s="28"/>
      <c r="B23" s="2" t="s">
        <v>82</v>
      </c>
      <c r="C23" s="3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</row>
    <row r="24" spans="1:81" s="2" customFormat="1" ht="11.45" customHeight="1" x14ac:dyDescent="0.25">
      <c r="A24" s="28"/>
      <c r="B24" s="2" t="s">
        <v>3</v>
      </c>
      <c r="C24" s="3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</row>
    <row r="25" spans="1:81" s="2" customFormat="1" ht="10.15" customHeight="1" x14ac:dyDescent="0.25">
      <c r="A25" s="28"/>
      <c r="C25" s="3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</row>
    <row r="26" spans="1:81" s="2" customFormat="1" x14ac:dyDescent="0.25">
      <c r="A26" s="28"/>
      <c r="C26" s="3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</row>
    <row r="27" spans="1:81" s="2" customFormat="1" x14ac:dyDescent="0.25">
      <c r="A27" s="28"/>
      <c r="C27" s="3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</row>
    <row r="28" spans="1:81" s="2" customFormat="1" ht="18" x14ac:dyDescent="0.25">
      <c r="A28" s="28" t="s">
        <v>310</v>
      </c>
      <c r="B28" s="3" t="s">
        <v>119</v>
      </c>
      <c r="C28" s="96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</row>
    <row r="29" spans="1:81" s="2" customFormat="1" ht="18" x14ac:dyDescent="0.25">
      <c r="A29" s="33" t="s">
        <v>317</v>
      </c>
      <c r="B29" s="2" t="s">
        <v>135</v>
      </c>
      <c r="C29" s="4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</row>
    <row r="30" spans="1:81" s="2" customFormat="1" x14ac:dyDescent="0.25">
      <c r="A30" s="28"/>
      <c r="B30" s="2" t="s">
        <v>308</v>
      </c>
      <c r="C30" s="30">
        <v>2100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</row>
    <row r="31" spans="1:81" s="2" customFormat="1" x14ac:dyDescent="0.25">
      <c r="A31" s="28"/>
      <c r="B31" s="2" t="s">
        <v>330</v>
      </c>
      <c r="C31" s="30">
        <v>2400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</row>
    <row r="32" spans="1:81" s="2" customFormat="1" x14ac:dyDescent="0.25">
      <c r="A32" s="28"/>
      <c r="C32" s="3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</row>
    <row r="33" spans="1:81" s="2" customFormat="1" x14ac:dyDescent="0.25">
      <c r="A33" s="28"/>
      <c r="C33" s="4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</row>
    <row r="34" spans="1:81" s="2" customFormat="1" x14ac:dyDescent="0.25">
      <c r="A34" s="28"/>
      <c r="C34" s="3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</row>
    <row r="35" spans="1:81" s="2" customFormat="1" x14ac:dyDescent="0.25">
      <c r="A35" s="28"/>
      <c r="B35" s="3" t="s">
        <v>166</v>
      </c>
      <c r="C35" s="3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</row>
    <row r="36" spans="1:81" s="2" customFormat="1" x14ac:dyDescent="0.25">
      <c r="A36" s="28"/>
      <c r="B36" s="2" t="s">
        <v>330</v>
      </c>
      <c r="C36" s="30">
        <f>C31/12</f>
        <v>200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</row>
    <row r="37" spans="1:81" s="2" customFormat="1" x14ac:dyDescent="0.25">
      <c r="A37" s="28"/>
      <c r="C37" s="3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</row>
    <row r="38" spans="1:81" s="2" customFormat="1" x14ac:dyDescent="0.25">
      <c r="A38" s="28"/>
      <c r="C38" s="3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</row>
    <row r="39" spans="1:81" s="2" customFormat="1" x14ac:dyDescent="0.25">
      <c r="A39" s="28"/>
      <c r="B39" s="3"/>
      <c r="C39" s="3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</row>
    <row r="40" spans="1:81" s="2" customFormat="1" ht="18" x14ac:dyDescent="0.25">
      <c r="A40" s="28" t="s">
        <v>315</v>
      </c>
      <c r="B40" s="3" t="s">
        <v>309</v>
      </c>
      <c r="C40" s="96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</row>
    <row r="41" spans="1:81" s="2" customFormat="1" ht="18" x14ac:dyDescent="0.25">
      <c r="A41" s="33" t="s">
        <v>399</v>
      </c>
      <c r="B41" s="2" t="s">
        <v>135</v>
      </c>
      <c r="C41" s="4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</row>
    <row r="42" spans="1:81" s="2" customFormat="1" x14ac:dyDescent="0.25">
      <c r="A42" s="33"/>
      <c r="B42" s="2" t="s">
        <v>308</v>
      </c>
      <c r="C42" s="30">
        <v>500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</row>
    <row r="43" spans="1:81" s="2" customFormat="1" x14ac:dyDescent="0.25">
      <c r="A43" s="28"/>
      <c r="B43" s="2" t="s">
        <v>330</v>
      </c>
      <c r="C43" s="30">
        <v>720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</row>
    <row r="44" spans="1:81" s="2" customFormat="1" x14ac:dyDescent="0.25">
      <c r="A44" s="28"/>
      <c r="C44" s="3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</row>
    <row r="45" spans="1:81" s="2" customFormat="1" x14ac:dyDescent="0.25">
      <c r="A45" s="28"/>
      <c r="B45" s="2" t="s">
        <v>166</v>
      </c>
      <c r="C45" s="3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</row>
    <row r="46" spans="1:81" s="2" customFormat="1" x14ac:dyDescent="0.25">
      <c r="A46" s="28"/>
      <c r="B46" s="2" t="s">
        <v>330</v>
      </c>
      <c r="C46" s="30">
        <f>C43/12</f>
        <v>60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</row>
    <row r="47" spans="1:81" s="2" customFormat="1" x14ac:dyDescent="0.25">
      <c r="A47" s="28"/>
      <c r="B47" s="3"/>
      <c r="C47" s="3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</row>
    <row r="48" spans="1:81" s="2" customFormat="1" x14ac:dyDescent="0.25">
      <c r="A48" s="28"/>
      <c r="B48" s="3"/>
      <c r="C48" s="32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</row>
    <row r="49" spans="1:81" s="2" customFormat="1" x14ac:dyDescent="0.25">
      <c r="A49" s="28"/>
      <c r="C49" s="3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</row>
    <row r="50" spans="1:81" s="2" customFormat="1" x14ac:dyDescent="0.25">
      <c r="A50" s="28" t="s">
        <v>273</v>
      </c>
      <c r="B50" s="3" t="s">
        <v>453</v>
      </c>
      <c r="C50" s="34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</row>
    <row r="51" spans="1:81" s="2" customFormat="1" x14ac:dyDescent="0.25">
      <c r="A51" s="28"/>
      <c r="B51" s="3" t="s">
        <v>454</v>
      </c>
      <c r="C51" s="3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</row>
    <row r="52" spans="1:81" s="2" customFormat="1" x14ac:dyDescent="0.25">
      <c r="A52" s="28"/>
      <c r="C52" s="3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</row>
    <row r="53" spans="1:81" s="2" customFormat="1" x14ac:dyDescent="0.25">
      <c r="A53" s="28"/>
      <c r="C53" s="3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</row>
    <row r="54" spans="1:81" s="2" customFormat="1" x14ac:dyDescent="0.25">
      <c r="A54" s="31" t="s">
        <v>196</v>
      </c>
      <c r="B54" s="2" t="s">
        <v>209</v>
      </c>
      <c r="C54" s="30" t="s">
        <v>210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</row>
    <row r="55" spans="1:81" s="2" customFormat="1" x14ac:dyDescent="0.25">
      <c r="A55" s="31"/>
      <c r="C55" s="3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</row>
    <row r="56" spans="1:81" s="2" customFormat="1" x14ac:dyDescent="0.25">
      <c r="A56" s="28"/>
      <c r="B56" s="2" t="s">
        <v>211</v>
      </c>
      <c r="C56" s="30" t="s">
        <v>210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</row>
    <row r="57" spans="1:81" s="2" customFormat="1" ht="27" x14ac:dyDescent="0.25">
      <c r="A57" s="28"/>
      <c r="C57" s="30" t="s">
        <v>212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</row>
    <row r="58" spans="1:81" s="2" customFormat="1" x14ac:dyDescent="0.25">
      <c r="A58" s="28"/>
      <c r="C58" s="3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</row>
    <row r="59" spans="1:81" s="2" customFormat="1" x14ac:dyDescent="0.25">
      <c r="A59" s="28"/>
      <c r="B59" s="2" t="s">
        <v>213</v>
      </c>
      <c r="C59" s="30" t="s">
        <v>214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</row>
    <row r="60" spans="1:81" s="2" customFormat="1" ht="31.15" customHeight="1" x14ac:dyDescent="0.25">
      <c r="A60" s="28"/>
      <c r="C60" s="3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</row>
    <row r="61" spans="1:81" s="2" customFormat="1" x14ac:dyDescent="0.25">
      <c r="A61" s="28"/>
      <c r="C61" s="3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</row>
    <row r="62" spans="1:81" s="2" customFormat="1" x14ac:dyDescent="0.25">
      <c r="A62" s="28"/>
      <c r="C62" s="3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</row>
    <row r="63" spans="1:81" s="2" customFormat="1" x14ac:dyDescent="0.25">
      <c r="A63" s="31" t="s">
        <v>97</v>
      </c>
      <c r="B63" s="3" t="s">
        <v>98</v>
      </c>
      <c r="C63" s="3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</row>
    <row r="64" spans="1:81" s="2" customFormat="1" x14ac:dyDescent="0.25">
      <c r="A64" s="28"/>
      <c r="B64" s="3" t="s">
        <v>249</v>
      </c>
      <c r="C64" s="3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</row>
    <row r="65" spans="1:81" s="2" customFormat="1" x14ac:dyDescent="0.25">
      <c r="A65" s="28"/>
      <c r="B65" s="3"/>
      <c r="C65" s="30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</row>
    <row r="66" spans="1:81" s="2" customFormat="1" x14ac:dyDescent="0.25">
      <c r="A66" s="28"/>
      <c r="B66" s="2" t="s">
        <v>99</v>
      </c>
      <c r="C66" s="30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</row>
    <row r="67" spans="1:81" s="2" customFormat="1" x14ac:dyDescent="0.25">
      <c r="A67" s="28"/>
      <c r="B67" s="2" t="s">
        <v>117</v>
      </c>
      <c r="C67" s="30">
        <v>600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</row>
    <row r="68" spans="1:81" s="2" customFormat="1" x14ac:dyDescent="0.25">
      <c r="A68" s="28"/>
      <c r="C68" s="3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</row>
    <row r="69" spans="1:81" s="2" customFormat="1" x14ac:dyDescent="0.25">
      <c r="A69" s="28"/>
      <c r="B69" s="2" t="s">
        <v>118</v>
      </c>
      <c r="C69" s="3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</row>
    <row r="70" spans="1:81" s="2" customFormat="1" x14ac:dyDescent="0.25">
      <c r="A70" s="28"/>
      <c r="C70" s="3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</row>
    <row r="71" spans="1:81" s="2" customFormat="1" x14ac:dyDescent="0.25">
      <c r="A71" s="28"/>
      <c r="C71" s="3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</row>
    <row r="72" spans="1:81" s="2" customFormat="1" x14ac:dyDescent="0.25">
      <c r="A72" s="28"/>
      <c r="C72" s="3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</row>
    <row r="73" spans="1:81" s="2" customFormat="1" x14ac:dyDescent="0.25">
      <c r="A73" s="31" t="s">
        <v>279</v>
      </c>
      <c r="B73" s="3" t="s">
        <v>21</v>
      </c>
      <c r="C73" s="3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</row>
    <row r="74" spans="1:81" s="2" customFormat="1" x14ac:dyDescent="0.25">
      <c r="A74" s="28"/>
      <c r="B74" s="3" t="s">
        <v>282</v>
      </c>
      <c r="C74" s="3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</row>
    <row r="75" spans="1:81" s="2" customFormat="1" ht="18" x14ac:dyDescent="0.25">
      <c r="A75" s="28"/>
      <c r="B75" s="2" t="s">
        <v>280</v>
      </c>
      <c r="C75" s="44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</row>
    <row r="76" spans="1:81" s="2" customFormat="1" x14ac:dyDescent="0.25">
      <c r="A76" s="28"/>
      <c r="B76" s="2" t="s">
        <v>281</v>
      </c>
      <c r="C76" s="30">
        <v>500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</row>
    <row r="77" spans="1:81" s="2" customFormat="1" x14ac:dyDescent="0.25">
      <c r="A77" s="28"/>
      <c r="C77" s="30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</row>
    <row r="78" spans="1:81" s="2" customFormat="1" ht="28.15" customHeight="1" x14ac:dyDescent="0.25">
      <c r="A78" s="28"/>
      <c r="C78" s="3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</row>
    <row r="79" spans="1:81" s="2" customFormat="1" x14ac:dyDescent="0.25">
      <c r="A79" s="28"/>
      <c r="C79" s="3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</row>
    <row r="80" spans="1:81" s="2" customFormat="1" x14ac:dyDescent="0.25">
      <c r="A80" s="28"/>
      <c r="C80" s="30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</row>
    <row r="81" spans="1:81" s="2" customFormat="1" x14ac:dyDescent="0.25">
      <c r="A81" s="28" t="s">
        <v>94</v>
      </c>
      <c r="B81" s="3" t="s">
        <v>334</v>
      </c>
      <c r="C81" s="3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</row>
    <row r="82" spans="1:81" s="2" customFormat="1" x14ac:dyDescent="0.25">
      <c r="A82" s="28"/>
      <c r="B82" s="3" t="s">
        <v>335</v>
      </c>
      <c r="C82" s="30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</row>
    <row r="83" spans="1:81" s="2" customFormat="1" x14ac:dyDescent="0.25">
      <c r="A83" s="28"/>
      <c r="B83" s="3" t="s">
        <v>95</v>
      </c>
      <c r="C83" s="3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</row>
    <row r="84" spans="1:81" s="2" customFormat="1" x14ac:dyDescent="0.25">
      <c r="A84" s="28"/>
      <c r="B84" s="3"/>
      <c r="C84" s="30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</row>
    <row r="85" spans="1:81" s="2" customFormat="1" x14ac:dyDescent="0.25">
      <c r="A85" s="28"/>
      <c r="B85" s="3" t="s">
        <v>172</v>
      </c>
      <c r="C85" s="3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</row>
    <row r="86" spans="1:81" s="2" customFormat="1" x14ac:dyDescent="0.25">
      <c r="A86" s="28"/>
      <c r="B86" s="2" t="s">
        <v>101</v>
      </c>
      <c r="C86" s="4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</row>
    <row r="87" spans="1:81" s="2" customFormat="1" x14ac:dyDescent="0.25">
      <c r="A87" s="28"/>
      <c r="B87" s="3" t="s">
        <v>342</v>
      </c>
      <c r="C87" s="32">
        <v>110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</row>
    <row r="88" spans="1:81" s="2" customFormat="1" x14ac:dyDescent="0.25">
      <c r="A88" s="28"/>
      <c r="B88" s="3" t="s">
        <v>367</v>
      </c>
      <c r="C88" s="32">
        <v>110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</row>
    <row r="89" spans="1:81" s="2" customFormat="1" x14ac:dyDescent="0.25">
      <c r="A89" s="28"/>
      <c r="C89" s="30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</row>
    <row r="90" spans="1:81" s="2" customFormat="1" x14ac:dyDescent="0.25">
      <c r="A90" s="28"/>
      <c r="B90" s="2" t="s">
        <v>3</v>
      </c>
      <c r="C90" s="3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</row>
    <row r="91" spans="1:81" s="2" customFormat="1" x14ac:dyDescent="0.25">
      <c r="A91" s="28"/>
      <c r="C91" s="3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</row>
    <row r="92" spans="1:81" s="2" customFormat="1" x14ac:dyDescent="0.25">
      <c r="A92" s="28"/>
      <c r="C92" s="3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</row>
    <row r="93" spans="1:81" s="2" customFormat="1" x14ac:dyDescent="0.25">
      <c r="A93" s="28"/>
      <c r="B93" s="3" t="s">
        <v>220</v>
      </c>
      <c r="C93" s="3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</row>
    <row r="94" spans="1:81" s="2" customFormat="1" ht="18" x14ac:dyDescent="0.25">
      <c r="A94" s="28"/>
      <c r="B94" s="2" t="s">
        <v>221</v>
      </c>
      <c r="C94" s="30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</row>
    <row r="95" spans="1:81" s="2" customFormat="1" x14ac:dyDescent="0.25">
      <c r="A95" s="28"/>
      <c r="B95" s="2" t="s">
        <v>222</v>
      </c>
      <c r="C95" s="30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</row>
    <row r="96" spans="1:81" s="2" customFormat="1" x14ac:dyDescent="0.25">
      <c r="A96" s="28"/>
      <c r="B96" s="3"/>
      <c r="C96" s="30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</row>
    <row r="97" spans="1:81" s="2" customFormat="1" ht="20.45" customHeight="1" x14ac:dyDescent="0.25">
      <c r="A97" s="28"/>
      <c r="C97" s="30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</row>
    <row r="98" spans="1:81" s="2" customFormat="1" ht="19.899999999999999" customHeight="1" x14ac:dyDescent="0.25">
      <c r="A98" s="28"/>
      <c r="B98" s="2" t="s">
        <v>343</v>
      </c>
      <c r="C98" s="30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</row>
    <row r="99" spans="1:81" s="2" customFormat="1" x14ac:dyDescent="0.25">
      <c r="A99" s="28"/>
      <c r="B99" s="3" t="s">
        <v>173</v>
      </c>
      <c r="C99" s="30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</row>
    <row r="100" spans="1:81" s="2" customFormat="1" x14ac:dyDescent="0.25">
      <c r="A100" s="28"/>
      <c r="B100" s="2" t="s">
        <v>174</v>
      </c>
      <c r="C100" s="35">
        <v>0.25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</row>
    <row r="101" spans="1:81" s="2" customFormat="1" x14ac:dyDescent="0.25">
      <c r="A101" s="28"/>
      <c r="C101" s="3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</row>
    <row r="102" spans="1:81" s="2" customFormat="1" x14ac:dyDescent="0.25">
      <c r="A102" s="28"/>
      <c r="B102" s="2" t="s">
        <v>219</v>
      </c>
      <c r="C102" s="30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</row>
    <row r="103" spans="1:81" s="2" customFormat="1" x14ac:dyDescent="0.25">
      <c r="A103" s="28"/>
      <c r="C103" s="3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</row>
    <row r="104" spans="1:81" s="2" customFormat="1" x14ac:dyDescent="0.25">
      <c r="A104" s="28"/>
      <c r="C104" s="3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</row>
    <row r="105" spans="1:81" s="2" customFormat="1" x14ac:dyDescent="0.25">
      <c r="A105" s="28" t="s">
        <v>133</v>
      </c>
      <c r="B105" s="3" t="s">
        <v>131</v>
      </c>
      <c r="C105" s="30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</row>
    <row r="106" spans="1:81" s="2" customFormat="1" x14ac:dyDescent="0.25">
      <c r="A106" s="28"/>
      <c r="B106" s="2" t="s">
        <v>368</v>
      </c>
      <c r="C106" s="30">
        <v>2358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</row>
    <row r="107" spans="1:81" s="2" customFormat="1" x14ac:dyDescent="0.25">
      <c r="A107" s="28"/>
      <c r="B107" s="2" t="s">
        <v>369</v>
      </c>
      <c r="C107" s="30">
        <f>C106/2</f>
        <v>1179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</row>
    <row r="108" spans="1:81" s="2" customFormat="1" x14ac:dyDescent="0.25">
      <c r="A108" s="28"/>
      <c r="C108" s="30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</row>
    <row r="109" spans="1:81" s="2" customFormat="1" x14ac:dyDescent="0.25">
      <c r="A109" s="28"/>
      <c r="C109" s="30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</row>
    <row r="110" spans="1:81" s="2" customFormat="1" x14ac:dyDescent="0.25">
      <c r="A110" s="28" t="s">
        <v>289</v>
      </c>
      <c r="B110" s="8" t="s">
        <v>403</v>
      </c>
      <c r="C110" s="30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</row>
    <row r="111" spans="1:81" s="2" customFormat="1" ht="12" customHeight="1" x14ac:dyDescent="0.25">
      <c r="B111" s="8" t="s">
        <v>324</v>
      </c>
      <c r="C111" s="30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</row>
    <row r="112" spans="1:81" s="2" customFormat="1" ht="22.5" customHeight="1" x14ac:dyDescent="0.25">
      <c r="A112" s="28"/>
      <c r="B112" s="2" t="s">
        <v>328</v>
      </c>
      <c r="C112" s="30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</row>
    <row r="113" spans="1:81" s="2" customFormat="1" ht="27" x14ac:dyDescent="0.25">
      <c r="A113" s="28"/>
      <c r="B113" s="2" t="s">
        <v>332</v>
      </c>
      <c r="C113" s="30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</row>
    <row r="114" spans="1:81" s="2" customFormat="1" ht="18" x14ac:dyDescent="0.25">
      <c r="A114" s="28"/>
      <c r="B114" s="2" t="s">
        <v>339</v>
      </c>
      <c r="C114" s="30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</row>
    <row r="115" spans="1:81" s="2" customFormat="1" ht="31.15" customHeight="1" x14ac:dyDescent="0.25">
      <c r="A115" s="28"/>
      <c r="B115" s="8" t="s">
        <v>325</v>
      </c>
      <c r="C115" s="3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</row>
    <row r="116" spans="1:81" s="2" customFormat="1" ht="15" customHeight="1" x14ac:dyDescent="0.25">
      <c r="A116" s="28"/>
      <c r="B116" s="2" t="s">
        <v>326</v>
      </c>
      <c r="C116" s="30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</row>
    <row r="117" spans="1:81" s="2" customFormat="1" ht="27" x14ac:dyDescent="0.25">
      <c r="A117" s="28"/>
      <c r="B117" s="2" t="s">
        <v>340</v>
      </c>
      <c r="C117" s="30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</row>
    <row r="118" spans="1:81" s="2" customFormat="1" x14ac:dyDescent="0.25">
      <c r="A118" s="28"/>
      <c r="C118" s="30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</row>
    <row r="119" spans="1:81" s="2" customFormat="1" ht="36.6" customHeight="1" x14ac:dyDescent="0.25">
      <c r="A119" s="28"/>
      <c r="B119" s="2" t="s">
        <v>327</v>
      </c>
      <c r="C119" s="30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</row>
    <row r="120" spans="1:81" s="2" customFormat="1" x14ac:dyDescent="0.25">
      <c r="A120" s="28"/>
      <c r="C120" s="30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</row>
    <row r="121" spans="1:81" s="2" customFormat="1" x14ac:dyDescent="0.25">
      <c r="A121" s="28"/>
      <c r="C121" s="30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</row>
    <row r="122" spans="1:81" s="2" customFormat="1" x14ac:dyDescent="0.25">
      <c r="A122" s="28" t="s">
        <v>216</v>
      </c>
      <c r="B122" s="2" t="s">
        <v>217</v>
      </c>
      <c r="C122" s="3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</row>
    <row r="123" spans="1:81" s="2" customFormat="1" x14ac:dyDescent="0.25">
      <c r="A123" s="28"/>
      <c r="C123" s="3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</row>
    <row r="124" spans="1:81" s="2" customFormat="1" x14ac:dyDescent="0.25">
      <c r="A124" s="28"/>
      <c r="C124" s="30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</row>
    <row r="125" spans="1:81" s="2" customFormat="1" x14ac:dyDescent="0.25">
      <c r="A125" s="28"/>
      <c r="C125" s="3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</row>
    <row r="126" spans="1:81" s="2" customFormat="1" x14ac:dyDescent="0.25">
      <c r="A126" s="28" t="s">
        <v>434</v>
      </c>
      <c r="B126" s="3" t="s">
        <v>436</v>
      </c>
      <c r="C126" s="30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</row>
    <row r="127" spans="1:81" s="2" customFormat="1" ht="36" x14ac:dyDescent="0.25">
      <c r="A127" s="28"/>
      <c r="B127" s="3" t="s">
        <v>435</v>
      </c>
      <c r="C127" s="44" t="s">
        <v>437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</row>
    <row r="128" spans="1:81" s="2" customFormat="1" x14ac:dyDescent="0.25">
      <c r="A128" s="28"/>
      <c r="C128" s="3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</row>
    <row r="129" spans="1:81" s="2" customFormat="1" x14ac:dyDescent="0.25">
      <c r="A129" s="28"/>
      <c r="C129" s="30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</row>
    <row r="130" spans="1:81" s="2" customFormat="1" x14ac:dyDescent="0.25">
      <c r="A130" s="28"/>
      <c r="C130" s="30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</row>
    <row r="131" spans="1:81" s="2" customFormat="1" x14ac:dyDescent="0.25">
      <c r="A131" s="28"/>
      <c r="B131" s="3" t="s">
        <v>438</v>
      </c>
      <c r="C131" s="30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</row>
    <row r="132" spans="1:81" s="2" customFormat="1" x14ac:dyDescent="0.25">
      <c r="A132" s="28"/>
      <c r="B132" s="2" t="s">
        <v>439</v>
      </c>
      <c r="C132" s="30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</row>
    <row r="133" spans="1:81" s="2" customFormat="1" x14ac:dyDescent="0.25">
      <c r="A133" s="28"/>
      <c r="C133" s="30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</row>
    <row r="134" spans="1:81" s="2" customFormat="1" x14ac:dyDescent="0.25">
      <c r="A134" s="28"/>
      <c r="C134" s="30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</row>
    <row r="135" spans="1:81" s="2" customFormat="1" x14ac:dyDescent="0.25">
      <c r="A135" s="28"/>
      <c r="C135" s="30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</row>
    <row r="136" spans="1:81" s="2" customFormat="1" x14ac:dyDescent="0.25">
      <c r="A136" s="28"/>
      <c r="C136" s="3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</row>
    <row r="137" spans="1:81" s="2" customFormat="1" ht="36" x14ac:dyDescent="0.25">
      <c r="A137" s="28" t="s">
        <v>441</v>
      </c>
      <c r="B137" s="3" t="s">
        <v>436</v>
      </c>
      <c r="C137" s="3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</row>
    <row r="138" spans="1:81" s="2" customFormat="1" ht="18" x14ac:dyDescent="0.25">
      <c r="A138" s="28"/>
      <c r="B138" s="2" t="s">
        <v>446</v>
      </c>
      <c r="C138" s="30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</row>
    <row r="139" spans="1:81" s="2" customFormat="1" ht="18" x14ac:dyDescent="0.25">
      <c r="A139" s="28"/>
      <c r="B139" s="2" t="s">
        <v>447</v>
      </c>
      <c r="C139" s="30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</row>
    <row r="140" spans="1:81" s="2" customFormat="1" x14ac:dyDescent="0.25">
      <c r="A140" s="28"/>
      <c r="C140" s="30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</row>
    <row r="141" spans="1:81" s="2" customFormat="1" x14ac:dyDescent="0.25">
      <c r="A141" s="28"/>
      <c r="C141" s="30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</row>
    <row r="142" spans="1:81" s="2" customFormat="1" x14ac:dyDescent="0.25">
      <c r="A142" s="28"/>
      <c r="C142" s="30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</row>
    <row r="143" spans="1:81" s="2" customFormat="1" x14ac:dyDescent="0.25">
      <c r="A143" s="28"/>
      <c r="C143" s="30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</row>
    <row r="144" spans="1:81" s="2" customFormat="1" ht="27" x14ac:dyDescent="0.25">
      <c r="A144" s="36" t="s">
        <v>440</v>
      </c>
      <c r="B144" s="4" t="s">
        <v>436</v>
      </c>
      <c r="C144" s="37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</row>
    <row r="145" spans="1:81" s="2" customFormat="1" ht="44.25" customHeight="1" x14ac:dyDescent="0.25">
      <c r="A145" s="36"/>
      <c r="B145" s="4" t="s">
        <v>442</v>
      </c>
      <c r="C145" s="59" t="s">
        <v>443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</row>
    <row r="146" spans="1:81" s="2" customFormat="1" x14ac:dyDescent="0.25">
      <c r="A146" s="28"/>
      <c r="C146" s="3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</row>
    <row r="147" spans="1:81" s="2" customFormat="1" x14ac:dyDescent="0.25">
      <c r="A147" s="28"/>
      <c r="C147" s="3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</row>
    <row r="148" spans="1:81" s="2" customFormat="1" x14ac:dyDescent="0.25">
      <c r="A148" s="28"/>
      <c r="C148" s="3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</row>
    <row r="149" spans="1:81" s="2" customFormat="1" x14ac:dyDescent="0.25">
      <c r="A149" s="28"/>
      <c r="C149" s="3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</row>
    <row r="150" spans="1:81" s="2" customFormat="1" x14ac:dyDescent="0.25">
      <c r="A150" s="28"/>
      <c r="C150" s="3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</row>
    <row r="151" spans="1:81" s="2" customFormat="1" x14ac:dyDescent="0.25">
      <c r="A151" s="28"/>
      <c r="C151" s="3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</row>
    <row r="152" spans="1:81" s="2" customFormat="1" x14ac:dyDescent="0.25">
      <c r="A152" s="28"/>
      <c r="C152" s="3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</row>
    <row r="153" spans="1:81" s="2" customFormat="1" ht="27" x14ac:dyDescent="0.25">
      <c r="A153" s="28" t="s">
        <v>451</v>
      </c>
      <c r="B153" s="8" t="s">
        <v>291</v>
      </c>
      <c r="C153" s="3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</row>
    <row r="154" spans="1:81" s="2" customFormat="1" x14ac:dyDescent="0.25">
      <c r="A154" s="28"/>
      <c r="B154" s="3" t="s">
        <v>293</v>
      </c>
      <c r="C154" s="3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</row>
    <row r="155" spans="1:81" s="2" customFormat="1" x14ac:dyDescent="0.25">
      <c r="B155" s="9" t="s">
        <v>290</v>
      </c>
      <c r="C155" s="44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</row>
    <row r="156" spans="1:81" s="2" customFormat="1" ht="18" x14ac:dyDescent="0.25">
      <c r="B156" s="9" t="s">
        <v>452</v>
      </c>
      <c r="C156" s="44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</row>
    <row r="157" spans="1:81" s="2" customFormat="1" x14ac:dyDescent="0.25">
      <c r="C157" s="44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</row>
    <row r="158" spans="1:81" s="2" customFormat="1" x14ac:dyDescent="0.25">
      <c r="A158" s="28"/>
      <c r="B158" s="8" t="s">
        <v>444</v>
      </c>
      <c r="C158" s="3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</row>
    <row r="159" spans="1:81" s="2" customFormat="1" x14ac:dyDescent="0.25">
      <c r="A159" s="28"/>
      <c r="B159" s="10" t="s">
        <v>292</v>
      </c>
      <c r="C159" s="3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</row>
    <row r="160" spans="1:81" s="2" customFormat="1" x14ac:dyDescent="0.25">
      <c r="A160" s="28"/>
      <c r="B160" s="10" t="s">
        <v>445</v>
      </c>
      <c r="C160" s="30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</row>
    <row r="161" spans="1:81" s="2" customFormat="1" ht="18" x14ac:dyDescent="0.25">
      <c r="A161" s="28"/>
      <c r="B161" s="2" t="s">
        <v>294</v>
      </c>
      <c r="C161" s="30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</row>
    <row r="162" spans="1:81" s="2" customFormat="1" x14ac:dyDescent="0.25">
      <c r="A162" s="28"/>
      <c r="C162" s="30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</row>
    <row r="163" spans="1:81" s="2" customFormat="1" x14ac:dyDescent="0.25">
      <c r="A163" s="28"/>
      <c r="C163" s="30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</row>
    <row r="164" spans="1:81" s="2" customFormat="1" ht="18" x14ac:dyDescent="0.25">
      <c r="A164" s="28" t="s">
        <v>83</v>
      </c>
      <c r="B164" s="11" t="s">
        <v>232</v>
      </c>
      <c r="C164" s="3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</row>
    <row r="165" spans="1:81" s="2" customFormat="1" x14ac:dyDescent="0.25">
      <c r="A165" s="28"/>
      <c r="B165" s="11" t="s">
        <v>237</v>
      </c>
      <c r="C165" s="30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</row>
    <row r="166" spans="1:81" s="2" customFormat="1" ht="18" x14ac:dyDescent="0.25">
      <c r="A166" s="28"/>
      <c r="B166" s="11" t="s">
        <v>234</v>
      </c>
      <c r="C166" s="30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</row>
    <row r="167" spans="1:81" s="2" customFormat="1" x14ac:dyDescent="0.25">
      <c r="A167" s="28"/>
      <c r="C167" s="30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</row>
    <row r="168" spans="1:81" s="2" customFormat="1" x14ac:dyDescent="0.25">
      <c r="A168" s="28"/>
      <c r="C168" s="30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</row>
    <row r="169" spans="1:81" s="2" customFormat="1" x14ac:dyDescent="0.25">
      <c r="A169" s="28"/>
      <c r="B169" s="3" t="s">
        <v>250</v>
      </c>
      <c r="C169" s="38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</row>
    <row r="170" spans="1:81" s="2" customFormat="1" x14ac:dyDescent="0.25">
      <c r="A170" s="28"/>
      <c r="B170" s="2" t="s">
        <v>84</v>
      </c>
      <c r="C170" s="30">
        <v>1752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</row>
    <row r="171" spans="1:81" s="2" customFormat="1" x14ac:dyDescent="0.25">
      <c r="A171" s="28"/>
      <c r="B171" s="2" t="s">
        <v>85</v>
      </c>
      <c r="C171" s="30">
        <f>C170/12</f>
        <v>146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</row>
    <row r="172" spans="1:81" s="2" customFormat="1" x14ac:dyDescent="0.25">
      <c r="A172" s="28"/>
      <c r="C172" s="30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</row>
    <row r="173" spans="1:81" s="2" customFormat="1" x14ac:dyDescent="0.25">
      <c r="A173" s="28"/>
      <c r="B173" s="2" t="s">
        <v>111</v>
      </c>
      <c r="C173" s="30">
        <v>2148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</row>
    <row r="174" spans="1:81" s="2" customFormat="1" x14ac:dyDescent="0.25">
      <c r="A174" s="28"/>
      <c r="B174" s="2" t="s">
        <v>157</v>
      </c>
      <c r="C174" s="30">
        <f>C173/12</f>
        <v>179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</row>
    <row r="175" spans="1:81" s="2" customFormat="1" x14ac:dyDescent="0.25">
      <c r="A175" s="28"/>
      <c r="C175" s="3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</row>
    <row r="176" spans="1:81" s="2" customFormat="1" x14ac:dyDescent="0.25">
      <c r="A176" s="28"/>
      <c r="C176" s="3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</row>
    <row r="177" spans="1:81" s="2" customFormat="1" x14ac:dyDescent="0.25">
      <c r="A177" s="28"/>
      <c r="C177" s="30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</row>
    <row r="178" spans="1:81" s="2" customFormat="1" ht="18" x14ac:dyDescent="0.25">
      <c r="A178" s="28"/>
      <c r="B178" s="3" t="s">
        <v>233</v>
      </c>
      <c r="C178" s="30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</row>
    <row r="179" spans="1:81" s="2" customFormat="1" x14ac:dyDescent="0.25">
      <c r="A179" s="28"/>
      <c r="B179" s="2" t="s">
        <v>241</v>
      </c>
      <c r="C179" s="30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</row>
    <row r="180" spans="1:81" s="2" customFormat="1" x14ac:dyDescent="0.25">
      <c r="A180" s="28"/>
      <c r="B180" s="2" t="s">
        <v>235</v>
      </c>
      <c r="C180" s="30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</row>
    <row r="181" spans="1:81" s="2" customFormat="1" ht="18" x14ac:dyDescent="0.25">
      <c r="A181" s="28"/>
      <c r="B181" s="2" t="s">
        <v>371</v>
      </c>
      <c r="C181" s="30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</row>
    <row r="182" spans="1:81" s="2" customFormat="1" ht="22.5" customHeight="1" x14ac:dyDescent="0.25">
      <c r="A182" s="28"/>
      <c r="B182" s="39" t="s">
        <v>372</v>
      </c>
      <c r="C182" s="30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</row>
    <row r="183" spans="1:81" s="2" customFormat="1" x14ac:dyDescent="0.25">
      <c r="A183" s="28"/>
      <c r="B183" s="2" t="s">
        <v>336</v>
      </c>
      <c r="C183" s="30">
        <f>72600*4/100</f>
        <v>2904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</row>
    <row r="184" spans="1:81" s="2" customFormat="1" x14ac:dyDescent="0.25">
      <c r="A184" s="28"/>
      <c r="B184" s="2" t="s">
        <v>354</v>
      </c>
      <c r="C184" s="30">
        <f>74400*4/100</f>
        <v>2976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</row>
    <row r="185" spans="1:81" s="2" customFormat="1" x14ac:dyDescent="0.25">
      <c r="A185" s="28"/>
      <c r="B185" s="2" t="s">
        <v>355</v>
      </c>
      <c r="C185" s="30">
        <f>76200*4/100</f>
        <v>3048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</row>
    <row r="186" spans="1:81" s="2" customFormat="1" x14ac:dyDescent="0.25">
      <c r="A186" s="28"/>
      <c r="B186" s="2" t="s">
        <v>370</v>
      </c>
      <c r="C186" s="30">
        <v>6240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</row>
    <row r="187" spans="1:81" s="2" customFormat="1" x14ac:dyDescent="0.25">
      <c r="A187" s="28"/>
      <c r="B187" s="4" t="s">
        <v>404</v>
      </c>
      <c r="C187" s="40">
        <f>80400*8/100</f>
        <v>6432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</row>
    <row r="188" spans="1:81" s="2" customFormat="1" x14ac:dyDescent="0.25">
      <c r="A188" s="28"/>
      <c r="C188" s="30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</row>
    <row r="189" spans="1:81" s="2" customFormat="1" x14ac:dyDescent="0.25">
      <c r="A189" s="41"/>
      <c r="C189" s="42"/>
      <c r="D189" s="43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</row>
    <row r="190" spans="1:81" s="2" customFormat="1" x14ac:dyDescent="0.25">
      <c r="A190" s="28" t="s">
        <v>197</v>
      </c>
      <c r="B190" s="3" t="s">
        <v>318</v>
      </c>
      <c r="C190" s="30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</row>
    <row r="191" spans="1:81" s="2" customFormat="1" x14ac:dyDescent="0.25">
      <c r="A191" s="28"/>
      <c r="B191" s="8" t="s">
        <v>202</v>
      </c>
      <c r="C191" s="30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</row>
    <row r="192" spans="1:81" s="2" customFormat="1" x14ac:dyDescent="0.25">
      <c r="A192" s="28"/>
      <c r="B192" s="2" t="s">
        <v>198</v>
      </c>
      <c r="C192" s="44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</row>
    <row r="193" spans="1:81" s="2" customFormat="1" x14ac:dyDescent="0.25">
      <c r="A193" s="28"/>
      <c r="B193" s="2" t="s">
        <v>199</v>
      </c>
      <c r="C193" s="30">
        <v>0.3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</row>
    <row r="194" spans="1:81" s="2" customFormat="1" x14ac:dyDescent="0.25">
      <c r="A194" s="28"/>
      <c r="C194" s="30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</row>
    <row r="195" spans="1:81" s="2" customFormat="1" x14ac:dyDescent="0.25">
      <c r="A195" s="28"/>
      <c r="B195" s="2" t="s">
        <v>198</v>
      </c>
      <c r="C195" s="44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</row>
    <row r="196" spans="1:81" s="2" customFormat="1" x14ac:dyDescent="0.25">
      <c r="A196" s="28"/>
      <c r="B196" s="2" t="s">
        <v>200</v>
      </c>
      <c r="C196" s="30">
        <v>0.3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</row>
    <row r="197" spans="1:81" s="2" customFormat="1" x14ac:dyDescent="0.25">
      <c r="A197" s="28"/>
      <c r="C197" s="30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</row>
    <row r="198" spans="1:81" s="2" customFormat="1" x14ac:dyDescent="0.25">
      <c r="A198" s="28"/>
      <c r="C198" s="30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</row>
    <row r="199" spans="1:81" s="2" customFormat="1" x14ac:dyDescent="0.25">
      <c r="A199" s="28"/>
      <c r="B199" s="8" t="s">
        <v>205</v>
      </c>
      <c r="C199" s="30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</row>
    <row r="200" spans="1:81" s="2" customFormat="1" x14ac:dyDescent="0.25">
      <c r="A200" s="28"/>
      <c r="B200" s="2" t="s">
        <v>203</v>
      </c>
      <c r="C200" s="30" t="s">
        <v>311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</row>
    <row r="201" spans="1:81" s="2" customFormat="1" x14ac:dyDescent="0.25">
      <c r="A201" s="28"/>
      <c r="B201" s="2" t="s">
        <v>204</v>
      </c>
      <c r="C201" s="30">
        <v>0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</row>
    <row r="202" spans="1:81" s="2" customFormat="1" x14ac:dyDescent="0.25">
      <c r="A202" s="28"/>
      <c r="C202" s="30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</row>
    <row r="203" spans="1:81" s="2" customFormat="1" x14ac:dyDescent="0.25">
      <c r="A203" s="28"/>
      <c r="C203" s="30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</row>
    <row r="204" spans="1:81" s="2" customFormat="1" x14ac:dyDescent="0.25">
      <c r="A204" s="28"/>
      <c r="B204" s="8" t="s">
        <v>206</v>
      </c>
      <c r="C204" s="30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</row>
    <row r="205" spans="1:81" s="2" customFormat="1" x14ac:dyDescent="0.25">
      <c r="A205" s="28"/>
      <c r="B205" s="12" t="s">
        <v>208</v>
      </c>
      <c r="C205" s="30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</row>
    <row r="206" spans="1:81" s="2" customFormat="1" x14ac:dyDescent="0.25">
      <c r="A206" s="28"/>
      <c r="B206" s="2" t="s">
        <v>207</v>
      </c>
      <c r="C206" s="30">
        <v>20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</row>
    <row r="207" spans="1:81" s="2" customFormat="1" x14ac:dyDescent="0.25">
      <c r="A207" s="28"/>
      <c r="C207" s="44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</row>
    <row r="208" spans="1:81" s="2" customFormat="1" x14ac:dyDescent="0.25">
      <c r="A208" s="28"/>
      <c r="C208" s="30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</row>
    <row r="209" spans="1:81" s="2" customFormat="1" x14ac:dyDescent="0.25">
      <c r="A209" s="28"/>
      <c r="B209" s="8" t="s">
        <v>320</v>
      </c>
      <c r="C209" s="44" t="s">
        <v>321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</row>
    <row r="210" spans="1:81" s="2" customFormat="1" x14ac:dyDescent="0.25">
      <c r="A210" s="28"/>
      <c r="B210" s="3" t="s">
        <v>322</v>
      </c>
      <c r="C210" s="32" t="s">
        <v>319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</row>
    <row r="211" spans="1:81" s="2" customFormat="1" ht="18" x14ac:dyDescent="0.25">
      <c r="A211" s="28"/>
      <c r="B211" s="3" t="s">
        <v>323</v>
      </c>
      <c r="C211" s="96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</row>
    <row r="212" spans="1:81" s="2" customFormat="1" x14ac:dyDescent="0.25">
      <c r="A212" s="28"/>
      <c r="B212" s="3"/>
      <c r="C212" s="96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</row>
    <row r="213" spans="1:81" s="2" customFormat="1" x14ac:dyDescent="0.25">
      <c r="A213" s="28"/>
      <c r="C213" s="30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</row>
    <row r="214" spans="1:81" s="2" customFormat="1" x14ac:dyDescent="0.25">
      <c r="A214" s="31" t="s">
        <v>64</v>
      </c>
      <c r="B214" s="2" t="s">
        <v>274</v>
      </c>
      <c r="C214" s="45">
        <v>0.15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</row>
    <row r="215" spans="1:81" s="2" customFormat="1" x14ac:dyDescent="0.25">
      <c r="A215" s="28"/>
      <c r="B215" s="2" t="s">
        <v>276</v>
      </c>
      <c r="C215" s="45">
        <v>0.14000000000000001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</row>
    <row r="216" spans="1:81" s="2" customFormat="1" x14ac:dyDescent="0.25">
      <c r="A216" s="28"/>
      <c r="C216" s="30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</row>
    <row r="217" spans="1:81" s="2" customFormat="1" x14ac:dyDescent="0.25">
      <c r="A217" s="28"/>
      <c r="C217" s="30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</row>
    <row r="218" spans="1:81" s="2" customFormat="1" x14ac:dyDescent="0.25">
      <c r="A218" s="31" t="s">
        <v>78</v>
      </c>
      <c r="B218" s="3" t="s">
        <v>45</v>
      </c>
      <c r="C218" s="30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</row>
    <row r="219" spans="1:81" s="2" customFormat="1" x14ac:dyDescent="0.25">
      <c r="A219" s="28"/>
      <c r="B219" s="3" t="s">
        <v>79</v>
      </c>
      <c r="C219" s="30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</row>
    <row r="220" spans="1:81" s="2" customFormat="1" x14ac:dyDescent="0.25">
      <c r="A220" s="28"/>
      <c r="B220" s="3" t="s">
        <v>80</v>
      </c>
      <c r="C220" s="30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</row>
    <row r="221" spans="1:81" s="2" customFormat="1" x14ac:dyDescent="0.25">
      <c r="A221" s="28"/>
      <c r="B221" s="2" t="s">
        <v>81</v>
      </c>
      <c r="C221" s="30">
        <v>0.3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</row>
    <row r="222" spans="1:81" s="2" customFormat="1" x14ac:dyDescent="0.25">
      <c r="A222" s="28"/>
      <c r="C222" s="30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</row>
    <row r="223" spans="1:81" s="2" customFormat="1" x14ac:dyDescent="0.25">
      <c r="A223" s="28"/>
      <c r="B223" s="3"/>
      <c r="C223" s="3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</row>
    <row r="224" spans="1:81" s="2" customFormat="1" x14ac:dyDescent="0.25">
      <c r="A224" s="31" t="s">
        <v>194</v>
      </c>
      <c r="B224" s="3" t="s">
        <v>195</v>
      </c>
      <c r="C224" s="44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</row>
    <row r="225" spans="1:81" s="2" customFormat="1" x14ac:dyDescent="0.25">
      <c r="A225" s="28" t="s">
        <v>193</v>
      </c>
      <c r="B225" s="2" t="s">
        <v>346</v>
      </c>
      <c r="C225" s="30">
        <v>1308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</row>
    <row r="226" spans="1:81" s="2" customFormat="1" x14ac:dyDescent="0.25">
      <c r="A226" s="28"/>
      <c r="B226" s="2" t="s">
        <v>364</v>
      </c>
      <c r="C226" s="30">
        <v>1908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</row>
    <row r="227" spans="1:81" s="2" customFormat="1" x14ac:dyDescent="0.25">
      <c r="A227" s="28"/>
      <c r="C227" s="44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</row>
    <row r="228" spans="1:81" s="2" customFormat="1" x14ac:dyDescent="0.25">
      <c r="A228" s="28"/>
      <c r="C228" s="30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</row>
    <row r="229" spans="1:81" s="2" customFormat="1" x14ac:dyDescent="0.25">
      <c r="A229" s="31" t="s">
        <v>102</v>
      </c>
      <c r="B229" s="3" t="s">
        <v>103</v>
      </c>
      <c r="C229" s="30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</row>
    <row r="230" spans="1:81" s="2" customFormat="1" x14ac:dyDescent="0.25">
      <c r="A230" s="28"/>
      <c r="B230" s="3"/>
      <c r="C230" s="3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</row>
    <row r="231" spans="1:81" s="2" customFormat="1" x14ac:dyDescent="0.25">
      <c r="A231" s="28"/>
      <c r="B231" s="2" t="s">
        <v>104</v>
      </c>
      <c r="C231" s="30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</row>
    <row r="232" spans="1:81" s="2" customFormat="1" x14ac:dyDescent="0.25">
      <c r="A232" s="28"/>
      <c r="B232" s="2" t="s">
        <v>105</v>
      </c>
      <c r="C232" s="30">
        <v>156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</row>
    <row r="233" spans="1:81" s="2" customFormat="1" x14ac:dyDescent="0.25">
      <c r="A233" s="28"/>
      <c r="B233" s="2" t="s">
        <v>106</v>
      </c>
      <c r="C233" s="30">
        <v>104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</row>
    <row r="234" spans="1:81" s="2" customFormat="1" x14ac:dyDescent="0.25">
      <c r="A234" s="28"/>
      <c r="B234" s="2" t="s">
        <v>107</v>
      </c>
      <c r="C234" s="30">
        <v>52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</row>
    <row r="235" spans="1:81" s="2" customFormat="1" x14ac:dyDescent="0.25">
      <c r="A235" s="28"/>
      <c r="C235" s="30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</row>
    <row r="236" spans="1:81" s="2" customFormat="1" x14ac:dyDescent="0.25">
      <c r="A236" s="28"/>
      <c r="C236" s="30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</row>
    <row r="237" spans="1:81" s="2" customFormat="1" x14ac:dyDescent="0.25">
      <c r="A237" s="28" t="s">
        <v>4</v>
      </c>
      <c r="B237" s="3" t="s">
        <v>251</v>
      </c>
      <c r="C237" s="30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</row>
    <row r="238" spans="1:81" s="2" customFormat="1" x14ac:dyDescent="0.25">
      <c r="A238" s="28" t="s">
        <v>5</v>
      </c>
      <c r="C238" s="30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</row>
    <row r="239" spans="1:81" s="2" customFormat="1" x14ac:dyDescent="0.25">
      <c r="A239" s="28"/>
      <c r="B239" s="2" t="s">
        <v>6</v>
      </c>
      <c r="C239" s="30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</row>
    <row r="240" spans="1:81" s="2" customFormat="1" x14ac:dyDescent="0.25">
      <c r="A240" s="28"/>
      <c r="B240" s="2" t="s">
        <v>7</v>
      </c>
      <c r="C240" s="30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</row>
    <row r="241" spans="1:81" s="2" customFormat="1" x14ac:dyDescent="0.25">
      <c r="A241" s="28"/>
      <c r="C241" s="30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</row>
    <row r="242" spans="1:81" s="2" customFormat="1" x14ac:dyDescent="0.25">
      <c r="A242" s="28"/>
      <c r="B242" s="2" t="s">
        <v>70</v>
      </c>
      <c r="C242" s="30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</row>
    <row r="243" spans="1:81" s="2" customFormat="1" x14ac:dyDescent="0.25">
      <c r="A243" s="28"/>
      <c r="B243" s="2" t="s">
        <v>71</v>
      </c>
      <c r="C243" s="30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</row>
    <row r="244" spans="1:81" s="2" customFormat="1" x14ac:dyDescent="0.25">
      <c r="A244" s="28"/>
      <c r="C244" s="30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</row>
    <row r="245" spans="1:81" s="2" customFormat="1" x14ac:dyDescent="0.25">
      <c r="A245" s="28"/>
      <c r="B245" s="2" t="s">
        <v>8</v>
      </c>
      <c r="C245" s="3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</row>
    <row r="246" spans="1:81" s="2" customFormat="1" x14ac:dyDescent="0.25">
      <c r="A246" s="28"/>
      <c r="B246" s="2" t="s">
        <v>9</v>
      </c>
      <c r="C246" s="3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</row>
    <row r="247" spans="1:81" s="2" customFormat="1" x14ac:dyDescent="0.25">
      <c r="A247" s="28"/>
      <c r="C247" s="3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</row>
    <row r="248" spans="1:81" s="2" customFormat="1" x14ac:dyDescent="0.25">
      <c r="A248" s="28"/>
      <c r="C248" s="30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</row>
    <row r="249" spans="1:81" s="2" customFormat="1" x14ac:dyDescent="0.25">
      <c r="A249" s="28"/>
      <c r="B249" s="46" t="s">
        <v>405</v>
      </c>
      <c r="C249" s="47"/>
      <c r="D249" s="48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</row>
    <row r="250" spans="1:81" s="2" customFormat="1" x14ac:dyDescent="0.25">
      <c r="A250" s="28"/>
      <c r="B250" s="49"/>
      <c r="C250" s="50"/>
      <c r="D250" s="48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</row>
    <row r="251" spans="1:81" s="2" customFormat="1" x14ac:dyDescent="0.25">
      <c r="A251" s="28"/>
      <c r="B251" s="49" t="s">
        <v>10</v>
      </c>
      <c r="C251" s="50">
        <v>1.77</v>
      </c>
      <c r="D251" s="48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</row>
    <row r="252" spans="1:81" s="2" customFormat="1" x14ac:dyDescent="0.25">
      <c r="A252" s="28"/>
      <c r="B252" s="49" t="s">
        <v>11</v>
      </c>
      <c r="C252" s="50">
        <v>3.3</v>
      </c>
      <c r="D252" s="48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</row>
    <row r="253" spans="1:81" s="2" customFormat="1" x14ac:dyDescent="0.25">
      <c r="A253" s="28"/>
      <c r="B253" s="51" t="s">
        <v>12</v>
      </c>
      <c r="C253" s="52">
        <f>C252</f>
        <v>3.3</v>
      </c>
      <c r="D253" s="4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</row>
    <row r="254" spans="1:81" s="2" customFormat="1" x14ac:dyDescent="0.25">
      <c r="A254" s="28"/>
      <c r="C254" s="30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</row>
    <row r="255" spans="1:81" s="2" customFormat="1" x14ac:dyDescent="0.25">
      <c r="A255" s="28"/>
      <c r="C255" s="3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</row>
    <row r="256" spans="1:81" s="2" customFormat="1" x14ac:dyDescent="0.25">
      <c r="A256" s="28"/>
      <c r="C256" s="3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</row>
    <row r="257" spans="1:81" s="2" customFormat="1" x14ac:dyDescent="0.25">
      <c r="A257" s="28"/>
      <c r="C257" s="3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</row>
    <row r="258" spans="1:81" s="2" customFormat="1" ht="18" x14ac:dyDescent="0.25">
      <c r="A258" s="36" t="s">
        <v>426</v>
      </c>
      <c r="B258" s="4" t="s">
        <v>420</v>
      </c>
      <c r="C258" s="53" t="s">
        <v>214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</row>
    <row r="259" spans="1:81" s="2" customFormat="1" x14ac:dyDescent="0.25">
      <c r="A259" s="4"/>
      <c r="B259" s="4"/>
      <c r="C259" s="53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</row>
    <row r="260" spans="1:81" s="2" customFormat="1" ht="18" x14ac:dyDescent="0.25">
      <c r="A260" s="4"/>
      <c r="B260" s="4" t="s">
        <v>424</v>
      </c>
      <c r="C260" s="53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</row>
    <row r="261" spans="1:81" s="2" customFormat="1" ht="20.25" customHeight="1" x14ac:dyDescent="0.25">
      <c r="A261" s="4"/>
      <c r="B261" s="4" t="s">
        <v>422</v>
      </c>
      <c r="C261" s="53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</row>
    <row r="262" spans="1:81" s="2" customFormat="1" x14ac:dyDescent="0.25">
      <c r="A262" s="4"/>
      <c r="B262" s="4"/>
      <c r="C262" s="53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</row>
    <row r="263" spans="1:81" s="2" customFormat="1" x14ac:dyDescent="0.25">
      <c r="A263" s="4"/>
      <c r="B263" s="4" t="s">
        <v>425</v>
      </c>
      <c r="C263" s="53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</row>
    <row r="264" spans="1:81" s="2" customFormat="1" ht="29.25" customHeight="1" x14ac:dyDescent="0.25">
      <c r="A264" s="4"/>
      <c r="B264" s="4" t="s">
        <v>423</v>
      </c>
      <c r="C264" s="53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</row>
    <row r="265" spans="1:81" s="2" customFormat="1" x14ac:dyDescent="0.25">
      <c r="A265" s="4"/>
      <c r="B265" s="4"/>
      <c r="C265" s="53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</row>
    <row r="266" spans="1:81" s="2" customFormat="1" ht="12" customHeight="1" x14ac:dyDescent="0.25">
      <c r="A266" s="4"/>
      <c r="B266" s="4" t="s">
        <v>433</v>
      </c>
      <c r="C266" s="53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</row>
    <row r="267" spans="1:81" s="2" customFormat="1" x14ac:dyDescent="0.25">
      <c r="C267" s="44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</row>
    <row r="268" spans="1:81" s="2" customFormat="1" x14ac:dyDescent="0.25">
      <c r="C268" s="44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</row>
    <row r="269" spans="1:81" s="2" customFormat="1" x14ac:dyDescent="0.25">
      <c r="C269" s="44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</row>
    <row r="270" spans="1:81" s="2" customFormat="1" x14ac:dyDescent="0.25">
      <c r="C270" s="44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</row>
    <row r="271" spans="1:81" s="2" customFormat="1" ht="36" x14ac:dyDescent="0.25">
      <c r="A271" s="36" t="s">
        <v>427</v>
      </c>
      <c r="B271" s="2" t="s">
        <v>428</v>
      </c>
      <c r="C271" s="44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</row>
    <row r="272" spans="1:81" s="2" customFormat="1" ht="9" customHeight="1" x14ac:dyDescent="0.25">
      <c r="A272" s="28"/>
      <c r="B272" s="3" t="s">
        <v>156</v>
      </c>
      <c r="C272" s="44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</row>
    <row r="273" spans="1:81" s="2" customFormat="1" ht="9" customHeight="1" x14ac:dyDescent="0.25">
      <c r="A273" s="28"/>
      <c r="B273" s="2" t="s">
        <v>154</v>
      </c>
      <c r="C273" s="3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</row>
    <row r="274" spans="1:81" s="2" customFormat="1" ht="9" customHeight="1" x14ac:dyDescent="0.25">
      <c r="A274" s="28"/>
      <c r="B274" s="2" t="s">
        <v>155</v>
      </c>
      <c r="C274" s="35">
        <v>0.15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</row>
    <row r="275" spans="1:81" s="2" customFormat="1" ht="9" customHeight="1" x14ac:dyDescent="0.25">
      <c r="A275" s="28"/>
      <c r="B275" s="2" t="s">
        <v>161</v>
      </c>
      <c r="C275" s="35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</row>
    <row r="276" spans="1:81" s="2" customFormat="1" ht="9" customHeight="1" x14ac:dyDescent="0.25">
      <c r="A276" s="28"/>
      <c r="B276" s="2" t="s">
        <v>228</v>
      </c>
      <c r="C276" s="30">
        <v>0.3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</row>
    <row r="277" spans="1:81" s="2" customFormat="1" ht="9" customHeight="1" x14ac:dyDescent="0.25">
      <c r="A277" s="28"/>
      <c r="B277" s="2" t="s">
        <v>187</v>
      </c>
      <c r="C277" s="3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</row>
    <row r="278" spans="1:81" s="2" customFormat="1" ht="9" customHeight="1" x14ac:dyDescent="0.25">
      <c r="A278" s="28"/>
      <c r="B278" s="2" t="s">
        <v>229</v>
      </c>
      <c r="C278" s="30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</row>
    <row r="279" spans="1:81" s="2" customFormat="1" ht="9" customHeight="1" x14ac:dyDescent="0.25">
      <c r="A279" s="28"/>
      <c r="C279" s="3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</row>
    <row r="280" spans="1:81" s="2" customFormat="1" ht="9" customHeight="1" x14ac:dyDescent="0.25">
      <c r="A280" s="28"/>
      <c r="C280" s="30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</row>
    <row r="281" spans="1:81" s="2" customFormat="1" ht="9" customHeight="1" x14ac:dyDescent="0.25">
      <c r="A281" s="28"/>
      <c r="C281" s="3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</row>
    <row r="282" spans="1:81" s="2" customFormat="1" x14ac:dyDescent="0.25">
      <c r="A282" s="28" t="s">
        <v>14</v>
      </c>
      <c r="B282" s="3" t="s">
        <v>255</v>
      </c>
      <c r="C282" s="3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</row>
    <row r="283" spans="1:81" s="2" customFormat="1" x14ac:dyDescent="0.25">
      <c r="A283" s="28"/>
      <c r="B283" s="13" t="s">
        <v>15</v>
      </c>
      <c r="C283" s="30">
        <v>16</v>
      </c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</row>
    <row r="284" spans="1:81" s="2" customFormat="1" x14ac:dyDescent="0.25">
      <c r="A284" s="28"/>
      <c r="C284" s="30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</row>
    <row r="285" spans="1:81" s="2" customFormat="1" x14ac:dyDescent="0.25">
      <c r="A285" s="28"/>
      <c r="C285" s="44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</row>
    <row r="286" spans="1:81" s="2" customFormat="1" x14ac:dyDescent="0.25">
      <c r="A286" s="28"/>
      <c r="C286" s="30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</row>
    <row r="287" spans="1:81" s="2" customFormat="1" x14ac:dyDescent="0.25">
      <c r="A287" s="28" t="s">
        <v>16</v>
      </c>
      <c r="B287" s="14"/>
      <c r="C287" s="32" t="s">
        <v>191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</row>
    <row r="288" spans="1:81" s="2" customFormat="1" x14ac:dyDescent="0.25">
      <c r="A288" s="28"/>
      <c r="B288" s="14"/>
      <c r="C288" s="97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</row>
    <row r="289" spans="1:81" s="2" customFormat="1" x14ac:dyDescent="0.25">
      <c r="A289" s="28"/>
      <c r="B289" s="15"/>
      <c r="C289" s="34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</row>
    <row r="290" spans="1:81" s="2" customFormat="1" x14ac:dyDescent="0.25">
      <c r="A290" s="28" t="s">
        <v>146</v>
      </c>
      <c r="B290" s="3"/>
      <c r="C290" s="30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</row>
    <row r="291" spans="1:81" s="2" customFormat="1" x14ac:dyDescent="0.25">
      <c r="A291" s="28"/>
      <c r="C291" s="3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</row>
    <row r="292" spans="1:81" s="2" customFormat="1" x14ac:dyDescent="0.25">
      <c r="A292" s="28"/>
      <c r="B292" s="3" t="s">
        <v>143</v>
      </c>
      <c r="C292" s="30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</row>
    <row r="293" spans="1:81" s="2" customFormat="1" x14ac:dyDescent="0.25">
      <c r="A293" s="28"/>
      <c r="B293" s="2" t="s">
        <v>144</v>
      </c>
      <c r="C293" s="30">
        <v>450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</row>
    <row r="294" spans="1:81" s="2" customFormat="1" x14ac:dyDescent="0.25">
      <c r="A294" s="28"/>
      <c r="C294" s="30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</row>
    <row r="295" spans="1:81" s="2" customFormat="1" x14ac:dyDescent="0.25">
      <c r="A295" s="28"/>
      <c r="C295" s="3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</row>
    <row r="296" spans="1:81" s="2" customFormat="1" x14ac:dyDescent="0.25">
      <c r="A296" s="28"/>
      <c r="B296" s="8" t="s">
        <v>171</v>
      </c>
      <c r="C296" s="30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</row>
    <row r="297" spans="1:81" s="2" customFormat="1" x14ac:dyDescent="0.25">
      <c r="A297" s="28"/>
      <c r="C297" s="3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</row>
    <row r="298" spans="1:81" s="2" customFormat="1" x14ac:dyDescent="0.25">
      <c r="A298" s="28"/>
      <c r="B298" s="2" t="s">
        <v>152</v>
      </c>
      <c r="C298" s="35">
        <v>0.15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</row>
    <row r="299" spans="1:81" s="2" customFormat="1" x14ac:dyDescent="0.25">
      <c r="A299" s="28"/>
      <c r="B299" s="2" t="s">
        <v>153</v>
      </c>
      <c r="C299" s="35">
        <v>0.13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</row>
    <row r="300" spans="1:81" s="2" customFormat="1" x14ac:dyDescent="0.25">
      <c r="A300" s="28"/>
      <c r="B300" s="16" t="s">
        <v>168</v>
      </c>
      <c r="C300" s="54">
        <v>0.02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</row>
    <row r="301" spans="1:81" s="2" customFormat="1" x14ac:dyDescent="0.25">
      <c r="A301" s="28"/>
      <c r="B301" s="2" t="s">
        <v>169</v>
      </c>
      <c r="C301" s="35">
        <f>SUM(C298:C300)</f>
        <v>0.30000000000000004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</row>
    <row r="302" spans="1:81" s="2" customFormat="1" x14ac:dyDescent="0.25">
      <c r="A302" s="28"/>
      <c r="C302" s="35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</row>
    <row r="303" spans="1:81" s="2" customFormat="1" x14ac:dyDescent="0.25">
      <c r="A303" s="28"/>
      <c r="B303" s="11"/>
      <c r="C303" s="55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</row>
    <row r="304" spans="1:81" s="2" customFormat="1" x14ac:dyDescent="0.25">
      <c r="A304" s="28"/>
      <c r="B304" s="11"/>
      <c r="C304" s="55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</row>
    <row r="305" spans="1:81" s="2" customFormat="1" x14ac:dyDescent="0.25">
      <c r="A305" s="28"/>
      <c r="C305" s="35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</row>
    <row r="306" spans="1:81" s="2" customFormat="1" ht="18" x14ac:dyDescent="0.25">
      <c r="A306" s="28"/>
      <c r="B306" s="8" t="s">
        <v>170</v>
      </c>
      <c r="C306" s="56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</row>
    <row r="307" spans="1:81" s="2" customFormat="1" x14ac:dyDescent="0.25">
      <c r="A307" s="28"/>
      <c r="B307" s="12"/>
      <c r="C307" s="35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</row>
    <row r="308" spans="1:81" s="2" customFormat="1" x14ac:dyDescent="0.25">
      <c r="A308" s="28"/>
      <c r="B308" s="2" t="s">
        <v>152</v>
      </c>
      <c r="C308" s="35">
        <v>0.05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</row>
    <row r="309" spans="1:81" s="2" customFormat="1" x14ac:dyDescent="0.25">
      <c r="A309" s="28"/>
      <c r="B309" s="2" t="s">
        <v>153</v>
      </c>
      <c r="C309" s="35">
        <v>0.05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</row>
    <row r="310" spans="1:81" s="2" customFormat="1" x14ac:dyDescent="0.25">
      <c r="A310" s="28"/>
      <c r="B310" s="16" t="s">
        <v>168</v>
      </c>
      <c r="C310" s="54">
        <v>0.02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</row>
    <row r="311" spans="1:81" s="2" customFormat="1" x14ac:dyDescent="0.25">
      <c r="A311" s="28"/>
      <c r="B311" s="2" t="s">
        <v>169</v>
      </c>
      <c r="C311" s="35">
        <f>SUM(C308:C310)</f>
        <v>0.12000000000000001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</row>
    <row r="312" spans="1:81" s="2" customFormat="1" x14ac:dyDescent="0.25">
      <c r="A312" s="28"/>
      <c r="C312" s="35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</row>
    <row r="313" spans="1:81" s="2" customFormat="1" x14ac:dyDescent="0.25">
      <c r="A313" s="28"/>
      <c r="C313" s="35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</row>
    <row r="314" spans="1:81" s="2" customFormat="1" x14ac:dyDescent="0.25">
      <c r="A314" s="28"/>
      <c r="C314" s="35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</row>
    <row r="315" spans="1:81" s="2" customFormat="1" x14ac:dyDescent="0.25">
      <c r="A315" s="28" t="s">
        <v>468</v>
      </c>
      <c r="B315" s="2" t="s">
        <v>316</v>
      </c>
      <c r="C315" s="30">
        <v>400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</row>
    <row r="316" spans="1:81" s="2" customFormat="1" x14ac:dyDescent="0.25">
      <c r="A316" s="28"/>
      <c r="B316" s="2" t="s">
        <v>329</v>
      </c>
      <c r="C316" s="30">
        <v>450</v>
      </c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</row>
    <row r="317" spans="1:81" s="2" customFormat="1" x14ac:dyDescent="0.25">
      <c r="A317" s="28"/>
      <c r="C317" s="30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</row>
    <row r="318" spans="1:81" s="2" customFormat="1" x14ac:dyDescent="0.25">
      <c r="A318" s="28"/>
      <c r="C318" s="30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</row>
    <row r="319" spans="1:81" s="2" customFormat="1" x14ac:dyDescent="0.25">
      <c r="A319" s="28" t="s">
        <v>180</v>
      </c>
      <c r="C319" s="30">
        <v>325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</row>
    <row r="320" spans="1:81" s="2" customFormat="1" x14ac:dyDescent="0.25">
      <c r="A320" s="28"/>
      <c r="C320" s="30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</row>
    <row r="321" spans="1:81" s="2" customFormat="1" x14ac:dyDescent="0.25">
      <c r="A321" s="28"/>
      <c r="C321" s="30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</row>
    <row r="322" spans="1:81" s="2" customFormat="1" x14ac:dyDescent="0.25">
      <c r="A322" s="28"/>
      <c r="C322" s="30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</row>
    <row r="323" spans="1:81" s="2" customFormat="1" x14ac:dyDescent="0.25">
      <c r="A323" s="28" t="s">
        <v>17</v>
      </c>
      <c r="B323" s="8" t="s">
        <v>18</v>
      </c>
      <c r="C323" s="30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</row>
    <row r="324" spans="1:81" s="2" customFormat="1" x14ac:dyDescent="0.25">
      <c r="A324" s="28"/>
      <c r="B324" s="2" t="s">
        <v>303</v>
      </c>
      <c r="C324" s="30">
        <v>8130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</row>
    <row r="325" spans="1:81" s="2" customFormat="1" x14ac:dyDescent="0.25">
      <c r="A325" s="28"/>
      <c r="B325" s="2" t="s">
        <v>307</v>
      </c>
      <c r="C325" s="30">
        <v>8354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</row>
    <row r="326" spans="1:81" s="2" customFormat="1" x14ac:dyDescent="0.25">
      <c r="A326" s="28"/>
      <c r="B326" s="2" t="s">
        <v>333</v>
      </c>
      <c r="C326" s="30">
        <f>C325+118</f>
        <v>8472</v>
      </c>
      <c r="D326" s="57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</row>
    <row r="327" spans="1:81" s="2" customFormat="1" x14ac:dyDescent="0.25">
      <c r="A327" s="28"/>
      <c r="B327" s="2" t="s">
        <v>344</v>
      </c>
      <c r="C327" s="30">
        <f>C326+180</f>
        <v>8652</v>
      </c>
      <c r="D327" s="57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</row>
    <row r="328" spans="1:81" s="2" customFormat="1" x14ac:dyDescent="0.25">
      <c r="A328" s="28"/>
      <c r="B328" s="2" t="s">
        <v>356</v>
      </c>
      <c r="C328" s="30">
        <v>8820</v>
      </c>
      <c r="D328" s="57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</row>
    <row r="329" spans="1:81" s="2" customFormat="1" x14ac:dyDescent="0.25">
      <c r="A329" s="28"/>
      <c r="B329" s="2" t="s">
        <v>357</v>
      </c>
      <c r="C329" s="30">
        <v>9000</v>
      </c>
      <c r="D329" s="57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</row>
    <row r="330" spans="1:81" s="2" customFormat="1" x14ac:dyDescent="0.25">
      <c r="A330" s="28"/>
      <c r="B330" s="4" t="s">
        <v>406</v>
      </c>
      <c r="C330" s="40">
        <v>9168</v>
      </c>
      <c r="D330" s="57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</row>
    <row r="331" spans="1:81" s="2" customFormat="1" x14ac:dyDescent="0.25">
      <c r="A331" s="28"/>
      <c r="B331" s="4" t="s">
        <v>407</v>
      </c>
      <c r="C331" s="40">
        <v>9408</v>
      </c>
      <c r="D331" s="57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</row>
    <row r="332" spans="1:81" s="2" customFormat="1" x14ac:dyDescent="0.25">
      <c r="A332" s="28"/>
      <c r="B332" s="3"/>
      <c r="C332" s="32"/>
      <c r="D332" s="57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</row>
    <row r="333" spans="1:81" s="2" customFormat="1" x14ac:dyDescent="0.25">
      <c r="A333" s="28"/>
      <c r="C333" s="30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</row>
    <row r="334" spans="1:81" s="2" customFormat="1" x14ac:dyDescent="0.25">
      <c r="A334" s="28"/>
      <c r="B334" s="8" t="s">
        <v>19</v>
      </c>
      <c r="C334" s="44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</row>
    <row r="335" spans="1:81" s="2" customFormat="1" x14ac:dyDescent="0.25">
      <c r="A335" s="28"/>
      <c r="B335" s="2" t="s">
        <v>303</v>
      </c>
      <c r="C335" s="30">
        <f>C324*2</f>
        <v>16260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</row>
    <row r="336" spans="1:81" s="2" customFormat="1" x14ac:dyDescent="0.25">
      <c r="A336" s="28"/>
      <c r="B336" s="2" t="s">
        <v>307</v>
      </c>
      <c r="C336" s="30">
        <f>C325*2</f>
        <v>16708</v>
      </c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</row>
    <row r="337" spans="1:81" s="2" customFormat="1" x14ac:dyDescent="0.25">
      <c r="A337" s="28"/>
      <c r="B337" s="2" t="s">
        <v>333</v>
      </c>
      <c r="C337" s="30">
        <f>C336+118+118</f>
        <v>16944</v>
      </c>
      <c r="D337" s="57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</row>
    <row r="338" spans="1:81" s="2" customFormat="1" x14ac:dyDescent="0.25">
      <c r="A338" s="28"/>
      <c r="B338" s="2" t="s">
        <v>344</v>
      </c>
      <c r="C338" s="30">
        <f>C337+180+180</f>
        <v>17304</v>
      </c>
      <c r="D338" s="57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</row>
    <row r="339" spans="1:81" s="2" customFormat="1" x14ac:dyDescent="0.25">
      <c r="A339" s="28"/>
      <c r="B339" s="2" t="s">
        <v>356</v>
      </c>
      <c r="C339" s="30">
        <f>8820*2</f>
        <v>17640</v>
      </c>
      <c r="D339" s="57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</row>
    <row r="340" spans="1:81" s="2" customFormat="1" x14ac:dyDescent="0.25">
      <c r="A340" s="28"/>
      <c r="B340" s="2" t="s">
        <v>357</v>
      </c>
      <c r="C340" s="30">
        <f>9000*2</f>
        <v>18000</v>
      </c>
      <c r="D340" s="57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</row>
    <row r="341" spans="1:81" s="2" customFormat="1" x14ac:dyDescent="0.25">
      <c r="A341" s="28"/>
      <c r="B341" s="4" t="s">
        <v>406</v>
      </c>
      <c r="C341" s="40">
        <f>C330*2</f>
        <v>18336</v>
      </c>
      <c r="D341" s="57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</row>
    <row r="342" spans="1:81" s="2" customFormat="1" x14ac:dyDescent="0.25">
      <c r="A342" s="28"/>
      <c r="B342" s="4" t="s">
        <v>407</v>
      </c>
      <c r="C342" s="40">
        <f>C331*2</f>
        <v>18816</v>
      </c>
      <c r="D342" s="57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</row>
    <row r="343" spans="1:81" s="2" customFormat="1" x14ac:dyDescent="0.25">
      <c r="A343" s="28"/>
      <c r="C343" s="30"/>
      <c r="D343" s="57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</row>
    <row r="344" spans="1:81" s="2" customFormat="1" x14ac:dyDescent="0.25">
      <c r="A344" s="28"/>
      <c r="C344" s="30"/>
      <c r="D344" s="57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</row>
    <row r="345" spans="1:81" s="2" customFormat="1" x14ac:dyDescent="0.25">
      <c r="A345" s="28"/>
      <c r="C345" s="30"/>
      <c r="D345" s="57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</row>
    <row r="346" spans="1:81" s="2" customFormat="1" x14ac:dyDescent="0.25">
      <c r="A346" s="28"/>
      <c r="C346" s="30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</row>
    <row r="347" spans="1:81" s="2" customFormat="1" x14ac:dyDescent="0.25">
      <c r="A347" s="28" t="s">
        <v>120</v>
      </c>
      <c r="B347" s="3" t="s">
        <v>256</v>
      </c>
      <c r="C347" s="30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</row>
    <row r="348" spans="1:81" s="2" customFormat="1" x14ac:dyDescent="0.25">
      <c r="A348" s="28"/>
      <c r="B348" s="2" t="s">
        <v>215</v>
      </c>
      <c r="C348" s="35">
        <v>0.1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</row>
    <row r="349" spans="1:81" s="2" customFormat="1" x14ac:dyDescent="0.25">
      <c r="A349" s="28"/>
      <c r="B349" s="3"/>
      <c r="C349" s="30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</row>
    <row r="350" spans="1:81" s="2" customFormat="1" x14ac:dyDescent="0.25">
      <c r="A350" s="28"/>
      <c r="C350" s="30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</row>
    <row r="351" spans="1:81" s="2" customFormat="1" x14ac:dyDescent="0.25">
      <c r="A351" s="28" t="s">
        <v>20</v>
      </c>
      <c r="B351" s="14"/>
      <c r="C351" s="30" t="s">
        <v>191</v>
      </c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</row>
    <row r="352" spans="1:81" s="2" customFormat="1" x14ac:dyDescent="0.25">
      <c r="A352" s="28"/>
      <c r="B352" s="14"/>
      <c r="C352" s="44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</row>
    <row r="353" spans="1:81" s="2" customFormat="1" x14ac:dyDescent="0.25">
      <c r="A353" s="28"/>
      <c r="B353" s="14"/>
      <c r="C353" s="30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</row>
    <row r="354" spans="1:81" s="2" customFormat="1" x14ac:dyDescent="0.25">
      <c r="B354" s="58"/>
      <c r="C354" s="30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</row>
    <row r="355" spans="1:81" s="2" customFormat="1" x14ac:dyDescent="0.25">
      <c r="A355" s="28"/>
      <c r="B355" s="14"/>
      <c r="C355" s="3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</row>
    <row r="356" spans="1:81" s="2" customFormat="1" x14ac:dyDescent="0.25">
      <c r="A356" s="28" t="s">
        <v>419</v>
      </c>
      <c r="B356" s="3" t="s">
        <v>382</v>
      </c>
      <c r="C356" s="30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</row>
    <row r="357" spans="1:81" s="2" customFormat="1" x14ac:dyDescent="0.25">
      <c r="A357" s="28"/>
      <c r="C357" s="30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</row>
    <row r="358" spans="1:81" s="2" customFormat="1" ht="23.25" customHeight="1" x14ac:dyDescent="0.25">
      <c r="A358" s="28"/>
      <c r="B358" s="8" t="s">
        <v>448</v>
      </c>
      <c r="C358" s="30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</row>
    <row r="359" spans="1:81" s="2" customFormat="1" x14ac:dyDescent="0.25">
      <c r="A359" s="28"/>
      <c r="B359" s="3" t="s">
        <v>383</v>
      </c>
      <c r="C359" s="44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</row>
    <row r="360" spans="1:81" s="2" customFormat="1" ht="75.75" customHeight="1" x14ac:dyDescent="0.25">
      <c r="A360" s="28"/>
      <c r="B360" s="2" t="s">
        <v>384</v>
      </c>
      <c r="C360" s="44" t="s">
        <v>385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</row>
    <row r="361" spans="1:81" s="2" customFormat="1" x14ac:dyDescent="0.25">
      <c r="A361" s="28"/>
      <c r="B361" s="2" t="s">
        <v>386</v>
      </c>
      <c r="C361" s="30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</row>
    <row r="362" spans="1:81" s="2" customFormat="1" x14ac:dyDescent="0.25">
      <c r="A362" s="28"/>
      <c r="C362" s="30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</row>
    <row r="363" spans="1:81" s="2" customFormat="1" x14ac:dyDescent="0.25">
      <c r="A363" s="28"/>
      <c r="C363" s="30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</row>
    <row r="364" spans="1:81" s="2" customFormat="1" x14ac:dyDescent="0.25">
      <c r="A364" s="28"/>
      <c r="C364" s="30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</row>
    <row r="365" spans="1:81" s="2" customFormat="1" x14ac:dyDescent="0.25">
      <c r="A365" s="28"/>
      <c r="C365" s="30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</row>
    <row r="366" spans="1:81" s="2" customFormat="1" x14ac:dyDescent="0.25">
      <c r="A366" s="28"/>
      <c r="B366" s="8" t="s">
        <v>455</v>
      </c>
      <c r="C366" s="44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</row>
    <row r="367" spans="1:81" s="2" customFormat="1" x14ac:dyDescent="0.25">
      <c r="A367" s="28"/>
      <c r="B367" s="2" t="s">
        <v>429</v>
      </c>
      <c r="C367" s="44" t="s">
        <v>387</v>
      </c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</row>
    <row r="368" spans="1:81" s="2" customFormat="1" ht="36.75" customHeight="1" x14ac:dyDescent="0.25">
      <c r="A368" s="28"/>
      <c r="C368" s="44" t="s">
        <v>388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</row>
    <row r="369" spans="1:81" s="2" customFormat="1" ht="18" x14ac:dyDescent="0.25">
      <c r="A369" s="28"/>
      <c r="C369" s="44" t="s">
        <v>389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</row>
    <row r="370" spans="1:81" s="2" customFormat="1" x14ac:dyDescent="0.25">
      <c r="A370" s="28"/>
      <c r="C370" s="44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</row>
    <row r="371" spans="1:81" s="2" customFormat="1" x14ac:dyDescent="0.25">
      <c r="A371" s="28"/>
      <c r="C371" s="44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</row>
    <row r="372" spans="1:81" s="2" customFormat="1" x14ac:dyDescent="0.25">
      <c r="A372" s="36" t="s">
        <v>418</v>
      </c>
      <c r="B372" s="4" t="s">
        <v>421</v>
      </c>
      <c r="C372" s="53" t="s">
        <v>214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</row>
    <row r="373" spans="1:81" s="2" customFormat="1" ht="27" x14ac:dyDescent="0.25">
      <c r="A373" s="36"/>
      <c r="B373" s="4" t="s">
        <v>458</v>
      </c>
      <c r="C373" s="53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</row>
    <row r="374" spans="1:81" s="2" customFormat="1" x14ac:dyDescent="0.25">
      <c r="A374" s="36"/>
      <c r="B374" s="4"/>
      <c r="C374" s="53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</row>
    <row r="375" spans="1:81" s="2" customFormat="1" x14ac:dyDescent="0.25">
      <c r="A375" s="36"/>
      <c r="B375" s="4"/>
      <c r="C375" s="53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</row>
    <row r="376" spans="1:81" s="2" customFormat="1" x14ac:dyDescent="0.25">
      <c r="A376" s="36"/>
      <c r="B376" s="6" t="s">
        <v>455</v>
      </c>
      <c r="C376" s="53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</row>
    <row r="377" spans="1:81" s="2" customFormat="1" x14ac:dyDescent="0.25">
      <c r="A377" s="36"/>
      <c r="B377" s="6" t="s">
        <v>457</v>
      </c>
      <c r="C377" s="53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</row>
    <row r="378" spans="1:81" s="2" customFormat="1" x14ac:dyDescent="0.25">
      <c r="A378" s="36"/>
      <c r="B378" s="4" t="s">
        <v>429</v>
      </c>
      <c r="C378" s="53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</row>
    <row r="379" spans="1:81" s="2" customFormat="1" ht="45" x14ac:dyDescent="0.25">
      <c r="A379" s="36"/>
      <c r="B379" s="4" t="s">
        <v>442</v>
      </c>
      <c r="C379" s="53" t="s">
        <v>456</v>
      </c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</row>
    <row r="380" spans="1:81" s="2" customFormat="1" x14ac:dyDescent="0.25">
      <c r="A380" s="28"/>
      <c r="C380" s="44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</row>
    <row r="381" spans="1:81" s="2" customFormat="1" x14ac:dyDescent="0.25">
      <c r="A381" s="28"/>
      <c r="C381" s="44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</row>
    <row r="382" spans="1:81" s="2" customFormat="1" x14ac:dyDescent="0.25">
      <c r="A382" s="28"/>
      <c r="C382" s="44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</row>
    <row r="383" spans="1:81" s="2" customFormat="1" x14ac:dyDescent="0.25">
      <c r="A383" s="28"/>
      <c r="C383" s="44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</row>
    <row r="384" spans="1:81" s="2" customFormat="1" x14ac:dyDescent="0.25">
      <c r="A384" s="28"/>
      <c r="C384" s="44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</row>
    <row r="385" spans="1:81" s="2" customFormat="1" x14ac:dyDescent="0.25">
      <c r="A385" s="28"/>
      <c r="B385" s="14"/>
      <c r="C385" s="30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</row>
    <row r="386" spans="1:81" s="2" customFormat="1" x14ac:dyDescent="0.25">
      <c r="A386" s="28"/>
      <c r="B386" s="14"/>
      <c r="C386" s="30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</row>
    <row r="387" spans="1:81" s="2" customFormat="1" x14ac:dyDescent="0.25">
      <c r="A387" s="36" t="s">
        <v>449</v>
      </c>
      <c r="B387" s="4" t="s">
        <v>420</v>
      </c>
      <c r="C387" s="40" t="s">
        <v>214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</row>
    <row r="388" spans="1:81" s="2" customFormat="1" ht="18" x14ac:dyDescent="0.25">
      <c r="A388" s="36"/>
      <c r="B388" s="4" t="s">
        <v>430</v>
      </c>
      <c r="C388" s="53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</row>
    <row r="389" spans="1:81" s="2" customFormat="1" x14ac:dyDescent="0.25">
      <c r="A389" s="36"/>
      <c r="B389" s="4"/>
      <c r="C389" s="53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</row>
    <row r="390" spans="1:81" s="2" customFormat="1" x14ac:dyDescent="0.25">
      <c r="A390" s="36"/>
      <c r="B390" s="4" t="s">
        <v>431</v>
      </c>
      <c r="C390" s="53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</row>
    <row r="391" spans="1:81" s="2" customFormat="1" x14ac:dyDescent="0.25">
      <c r="A391" s="36"/>
      <c r="B391" s="4"/>
      <c r="C391" s="53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</row>
    <row r="392" spans="1:81" s="2" customFormat="1" x14ac:dyDescent="0.25">
      <c r="A392" s="36"/>
      <c r="B392" s="4" t="s">
        <v>425</v>
      </c>
      <c r="C392" s="53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</row>
    <row r="393" spans="1:81" s="2" customFormat="1" ht="27" x14ac:dyDescent="0.25">
      <c r="A393" s="36"/>
      <c r="B393" s="4" t="s">
        <v>423</v>
      </c>
      <c r="C393" s="53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</row>
    <row r="394" spans="1:81" s="2" customFormat="1" x14ac:dyDescent="0.25">
      <c r="A394" s="36"/>
      <c r="B394" s="4"/>
      <c r="C394" s="53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</row>
    <row r="395" spans="1:81" s="2" customFormat="1" ht="18" x14ac:dyDescent="0.25">
      <c r="A395" s="36"/>
      <c r="B395" s="4" t="s">
        <v>432</v>
      </c>
      <c r="C395" s="53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</row>
    <row r="396" spans="1:81" s="2" customFormat="1" x14ac:dyDescent="0.25">
      <c r="A396" s="28"/>
      <c r="C396" s="44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</row>
    <row r="397" spans="1:81" s="2" customFormat="1" x14ac:dyDescent="0.25">
      <c r="A397" s="28"/>
      <c r="C397" s="44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</row>
    <row r="398" spans="1:81" s="2" customFormat="1" x14ac:dyDescent="0.25">
      <c r="A398" s="28"/>
      <c r="C398" s="44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</row>
    <row r="399" spans="1:81" s="2" customFormat="1" x14ac:dyDescent="0.25">
      <c r="A399" s="28"/>
      <c r="C399" s="44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</row>
    <row r="400" spans="1:81" s="2" customFormat="1" x14ac:dyDescent="0.25">
      <c r="A400" s="28" t="s">
        <v>23</v>
      </c>
      <c r="B400" s="3" t="s">
        <v>24</v>
      </c>
      <c r="C400" s="44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</row>
    <row r="401" spans="1:81" s="2" customFormat="1" x14ac:dyDescent="0.25">
      <c r="A401" s="28"/>
      <c r="B401" s="13" t="s">
        <v>253</v>
      </c>
      <c r="C401" s="30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</row>
    <row r="402" spans="1:81" s="2" customFormat="1" ht="18" x14ac:dyDescent="0.25">
      <c r="A402" s="28"/>
      <c r="B402" s="13" t="s">
        <v>254</v>
      </c>
      <c r="C402" s="30" t="s">
        <v>22</v>
      </c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</row>
    <row r="403" spans="1:81" s="2" customFormat="1" x14ac:dyDescent="0.25">
      <c r="A403" s="28"/>
      <c r="B403" s="13"/>
      <c r="C403" s="30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</row>
    <row r="404" spans="1:81" s="2" customFormat="1" ht="31.15" customHeight="1" x14ac:dyDescent="0.25">
      <c r="A404" s="28"/>
      <c r="B404" s="13"/>
      <c r="C404" s="30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</row>
    <row r="405" spans="1:81" s="2" customFormat="1" x14ac:dyDescent="0.25">
      <c r="A405" s="28"/>
      <c r="B405" s="3"/>
      <c r="C405" s="30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</row>
    <row r="406" spans="1:81" s="2" customFormat="1" x14ac:dyDescent="0.25">
      <c r="A406" s="28" t="s">
        <v>130</v>
      </c>
      <c r="B406" s="3" t="s">
        <v>131</v>
      </c>
      <c r="C406" s="30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</row>
    <row r="407" spans="1:81" s="2" customFormat="1" x14ac:dyDescent="0.25">
      <c r="A407" s="28"/>
      <c r="B407" s="3" t="s">
        <v>411</v>
      </c>
      <c r="C407" s="30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</row>
    <row r="408" spans="1:81" s="2" customFormat="1" x14ac:dyDescent="0.25">
      <c r="A408" s="28"/>
      <c r="B408" s="2" t="s">
        <v>266</v>
      </c>
      <c r="C408" s="30">
        <v>194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</row>
    <row r="409" spans="1:81" s="2" customFormat="1" x14ac:dyDescent="0.25">
      <c r="A409" s="28"/>
      <c r="B409" s="2" t="s">
        <v>267</v>
      </c>
      <c r="C409" s="30">
        <v>200</v>
      </c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</row>
    <row r="410" spans="1:81" s="2" customFormat="1" x14ac:dyDescent="0.25">
      <c r="A410" s="28"/>
      <c r="B410" s="2" t="s">
        <v>132</v>
      </c>
      <c r="C410" s="30">
        <v>225</v>
      </c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</row>
    <row r="411" spans="1:81" s="2" customFormat="1" x14ac:dyDescent="0.25">
      <c r="A411" s="28"/>
      <c r="C411" s="30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</row>
    <row r="412" spans="1:81" s="2" customFormat="1" x14ac:dyDescent="0.25">
      <c r="A412" s="28"/>
      <c r="C412" s="30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</row>
    <row r="413" spans="1:81" s="2" customFormat="1" x14ac:dyDescent="0.25">
      <c r="A413" s="28"/>
      <c r="B413" s="46" t="s">
        <v>408</v>
      </c>
      <c r="C413" s="60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</row>
    <row r="414" spans="1:81" s="2" customFormat="1" x14ac:dyDescent="0.25">
      <c r="A414" s="28"/>
      <c r="B414" s="61" t="s">
        <v>266</v>
      </c>
      <c r="C414" s="62">
        <v>204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</row>
    <row r="415" spans="1:81" s="2" customFormat="1" x14ac:dyDescent="0.25">
      <c r="A415" s="28"/>
      <c r="B415" s="61" t="s">
        <v>267</v>
      </c>
      <c r="C415" s="62">
        <v>210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</row>
    <row r="416" spans="1:81" s="2" customFormat="1" x14ac:dyDescent="0.25">
      <c r="A416" s="28"/>
      <c r="B416" s="63" t="s">
        <v>132</v>
      </c>
      <c r="C416" s="64">
        <v>235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</row>
    <row r="417" spans="1:81" s="2" customFormat="1" x14ac:dyDescent="0.25">
      <c r="A417" s="28"/>
      <c r="C417" s="30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</row>
    <row r="418" spans="1:81" s="2" customFormat="1" x14ac:dyDescent="0.25">
      <c r="C418" s="30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</row>
    <row r="419" spans="1:81" s="2" customFormat="1" x14ac:dyDescent="0.25">
      <c r="C419" s="30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</row>
    <row r="420" spans="1:81" s="2" customFormat="1" x14ac:dyDescent="0.25">
      <c r="A420" s="28"/>
      <c r="C420" s="30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</row>
    <row r="421" spans="1:81" s="2" customFormat="1" x14ac:dyDescent="0.25">
      <c r="A421" s="28"/>
      <c r="C421" s="30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</row>
    <row r="422" spans="1:81" s="2" customFormat="1" x14ac:dyDescent="0.25">
      <c r="A422" s="28" t="s">
        <v>147</v>
      </c>
      <c r="B422" s="3" t="s">
        <v>148</v>
      </c>
      <c r="C422" s="30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</row>
    <row r="423" spans="1:81" s="2" customFormat="1" x14ac:dyDescent="0.25">
      <c r="A423" s="28"/>
      <c r="B423" s="2" t="s">
        <v>149</v>
      </c>
      <c r="C423" s="30" t="s">
        <v>150</v>
      </c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</row>
    <row r="424" spans="1:81" s="2" customFormat="1" x14ac:dyDescent="0.25">
      <c r="A424" s="28"/>
      <c r="B424" s="7" t="s">
        <v>151</v>
      </c>
      <c r="C424" s="37">
        <v>72</v>
      </c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</row>
    <row r="425" spans="1:81" s="2" customFormat="1" x14ac:dyDescent="0.25">
      <c r="A425" s="28"/>
      <c r="B425" s="2" t="s">
        <v>145</v>
      </c>
      <c r="C425" s="30">
        <v>12</v>
      </c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</row>
    <row r="426" spans="1:81" s="2" customFormat="1" x14ac:dyDescent="0.25">
      <c r="A426" s="28"/>
      <c r="C426" s="30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</row>
    <row r="427" spans="1:81" s="2" customFormat="1" x14ac:dyDescent="0.25">
      <c r="A427" s="28"/>
      <c r="C427" s="30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</row>
    <row r="428" spans="1:81" s="2" customFormat="1" ht="18" x14ac:dyDescent="0.25">
      <c r="A428" s="28" t="s">
        <v>462</v>
      </c>
      <c r="B428" s="3" t="s">
        <v>463</v>
      </c>
      <c r="C428" s="30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</row>
    <row r="429" spans="1:81" s="2" customFormat="1" x14ac:dyDescent="0.25">
      <c r="A429" s="28"/>
      <c r="B429" s="2" t="s">
        <v>464</v>
      </c>
      <c r="C429" s="30" t="s">
        <v>465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</row>
    <row r="430" spans="1:81" s="2" customFormat="1" x14ac:dyDescent="0.25">
      <c r="A430" s="28"/>
      <c r="C430" s="30" t="s">
        <v>467</v>
      </c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</row>
    <row r="431" spans="1:81" s="2" customFormat="1" x14ac:dyDescent="0.25">
      <c r="A431" s="28"/>
      <c r="C431" s="30" t="s">
        <v>466</v>
      </c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</row>
    <row r="432" spans="1:81" s="2" customFormat="1" x14ac:dyDescent="0.25">
      <c r="A432" s="28"/>
      <c r="C432" s="30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</row>
    <row r="433" spans="1:81" s="2" customFormat="1" x14ac:dyDescent="0.25">
      <c r="A433" s="28"/>
      <c r="C433" s="30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</row>
    <row r="434" spans="1:81" s="2" customFormat="1" x14ac:dyDescent="0.25">
      <c r="A434" s="28"/>
      <c r="C434" s="30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</row>
    <row r="435" spans="1:81" s="2" customFormat="1" x14ac:dyDescent="0.25">
      <c r="A435" s="28" t="s">
        <v>86</v>
      </c>
      <c r="B435" s="3" t="s">
        <v>87</v>
      </c>
      <c r="C435" s="30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</row>
    <row r="436" spans="1:81" s="2" customFormat="1" x14ac:dyDescent="0.25">
      <c r="A436" s="28"/>
      <c r="B436" s="2" t="s">
        <v>400</v>
      </c>
      <c r="C436" s="30">
        <v>1080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</row>
    <row r="437" spans="1:81" s="2" customFormat="1" x14ac:dyDescent="0.25">
      <c r="A437" s="28"/>
      <c r="B437" s="2" t="s">
        <v>401</v>
      </c>
      <c r="C437" s="30">
        <v>5000</v>
      </c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</row>
    <row r="438" spans="1:81" s="2" customFormat="1" x14ac:dyDescent="0.25">
      <c r="A438" s="28"/>
      <c r="B438" s="2" t="s">
        <v>402</v>
      </c>
      <c r="C438" s="30">
        <v>5000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</row>
    <row r="439" spans="1:81" s="2" customFormat="1" x14ac:dyDescent="0.25">
      <c r="A439" s="28"/>
      <c r="C439" s="30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</row>
    <row r="440" spans="1:81" s="2" customFormat="1" x14ac:dyDescent="0.25">
      <c r="A440" s="28"/>
      <c r="C440" s="30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</row>
    <row r="441" spans="1:81" s="2" customFormat="1" x14ac:dyDescent="0.25">
      <c r="A441" s="28" t="s">
        <v>136</v>
      </c>
      <c r="B441" s="3" t="s">
        <v>242</v>
      </c>
      <c r="C441" s="35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</row>
    <row r="442" spans="1:81" s="2" customFormat="1" x14ac:dyDescent="0.25">
      <c r="A442" s="28"/>
      <c r="B442" s="3" t="s">
        <v>259</v>
      </c>
      <c r="C442" s="35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</row>
    <row r="443" spans="1:81" s="2" customFormat="1" ht="18" x14ac:dyDescent="0.25">
      <c r="A443" s="28"/>
      <c r="B443" s="2" t="s">
        <v>243</v>
      </c>
      <c r="C443" s="56">
        <v>0.3</v>
      </c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</row>
    <row r="444" spans="1:81" s="2" customFormat="1" x14ac:dyDescent="0.25">
      <c r="A444" s="28"/>
      <c r="B444" s="2" t="s">
        <v>245</v>
      </c>
      <c r="C444" s="35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</row>
    <row r="445" spans="1:81" s="2" customFormat="1" ht="19.899999999999999" customHeight="1" x14ac:dyDescent="0.25">
      <c r="A445" s="28"/>
      <c r="C445" s="44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</row>
    <row r="446" spans="1:81" s="2" customFormat="1" ht="11.45" customHeight="1" x14ac:dyDescent="0.25">
      <c r="A446" s="28"/>
      <c r="C446" s="35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</row>
    <row r="447" spans="1:81" s="2" customFormat="1" x14ac:dyDescent="0.25">
      <c r="A447" s="28"/>
      <c r="B447" s="3" t="s">
        <v>156</v>
      </c>
      <c r="C447" s="35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</row>
    <row r="448" spans="1:81" s="2" customFormat="1" x14ac:dyDescent="0.25">
      <c r="A448" s="28"/>
      <c r="B448" s="3"/>
      <c r="C448" s="35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</row>
    <row r="449" spans="1:81" s="2" customFormat="1" x14ac:dyDescent="0.25">
      <c r="A449" s="28"/>
      <c r="B449" s="2" t="s">
        <v>227</v>
      </c>
      <c r="C449" s="30">
        <v>1000</v>
      </c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</row>
    <row r="450" spans="1:81" s="2" customFormat="1" ht="18" x14ac:dyDescent="0.25">
      <c r="A450" s="28"/>
      <c r="B450" s="3"/>
      <c r="C450" s="35" t="s">
        <v>226</v>
      </c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</row>
    <row r="451" spans="1:81" s="2" customFormat="1" x14ac:dyDescent="0.25">
      <c r="A451" s="28"/>
      <c r="B451" s="3" t="s">
        <v>331</v>
      </c>
      <c r="C451" s="35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</row>
    <row r="452" spans="1:81" s="2" customFormat="1" x14ac:dyDescent="0.25">
      <c r="A452" s="28"/>
      <c r="B452" s="3" t="s">
        <v>380</v>
      </c>
      <c r="C452" s="35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</row>
    <row r="453" spans="1:81" s="2" customFormat="1" x14ac:dyDescent="0.25">
      <c r="A453" s="28"/>
      <c r="B453" s="2" t="s">
        <v>374</v>
      </c>
      <c r="C453" s="35">
        <v>0.25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</row>
    <row r="454" spans="1:81" s="2" customFormat="1" x14ac:dyDescent="0.25">
      <c r="A454" s="28"/>
      <c r="B454" s="2" t="s">
        <v>375</v>
      </c>
      <c r="C454" s="35">
        <v>0.25</v>
      </c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</row>
    <row r="455" spans="1:81" s="2" customFormat="1" x14ac:dyDescent="0.25">
      <c r="A455" s="28"/>
      <c r="B455" s="2" t="s">
        <v>376</v>
      </c>
      <c r="C455" s="35">
        <v>0.25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</row>
    <row r="456" spans="1:81" s="2" customFormat="1" x14ac:dyDescent="0.25">
      <c r="A456" s="28"/>
      <c r="B456" s="2" t="s">
        <v>377</v>
      </c>
      <c r="C456" s="35">
        <v>0.25</v>
      </c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</row>
    <row r="457" spans="1:81" s="2" customFormat="1" x14ac:dyDescent="0.25">
      <c r="A457" s="28"/>
      <c r="B457" s="2" t="s">
        <v>378</v>
      </c>
      <c r="C457" s="35">
        <v>0.25</v>
      </c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</row>
    <row r="458" spans="1:81" s="2" customFormat="1" x14ac:dyDescent="0.25">
      <c r="A458" s="28"/>
      <c r="B458" s="2" t="s">
        <v>379</v>
      </c>
      <c r="C458" s="35">
        <v>0.25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</row>
    <row r="459" spans="1:81" s="2" customFormat="1" ht="18" x14ac:dyDescent="0.25">
      <c r="A459" s="28"/>
      <c r="B459" s="2" t="s">
        <v>460</v>
      </c>
      <c r="C459" s="35">
        <v>0.25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</row>
    <row r="460" spans="1:81" s="2" customFormat="1" ht="27" x14ac:dyDescent="0.25">
      <c r="A460" s="28"/>
      <c r="B460" s="2" t="s">
        <v>461</v>
      </c>
      <c r="C460" s="35">
        <v>0.25</v>
      </c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</row>
    <row r="461" spans="1:81" s="2" customFormat="1" x14ac:dyDescent="0.25">
      <c r="A461" s="28"/>
      <c r="C461" s="35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</row>
    <row r="462" spans="1:81" s="2" customFormat="1" x14ac:dyDescent="0.25">
      <c r="A462" s="28"/>
      <c r="C462" s="35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</row>
    <row r="463" spans="1:81" s="2" customFormat="1" x14ac:dyDescent="0.25">
      <c r="A463" s="28"/>
      <c r="B463" s="3" t="s">
        <v>381</v>
      </c>
      <c r="C463" s="35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</row>
    <row r="464" spans="1:81" s="2" customFormat="1" x14ac:dyDescent="0.25">
      <c r="A464" s="28"/>
      <c r="B464" s="2" t="s">
        <v>459</v>
      </c>
      <c r="C464" s="35">
        <v>0.15</v>
      </c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</row>
    <row r="465" spans="1:81" s="2" customFormat="1" x14ac:dyDescent="0.25">
      <c r="A465" s="28"/>
      <c r="C465" s="35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</row>
    <row r="466" spans="1:81" s="2" customFormat="1" x14ac:dyDescent="0.25">
      <c r="A466" s="28"/>
      <c r="C466" s="35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</row>
    <row r="467" spans="1:81" s="2" customFormat="1" x14ac:dyDescent="0.25">
      <c r="A467" s="28"/>
      <c r="B467" s="3" t="s">
        <v>137</v>
      </c>
      <c r="C467" s="35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</row>
    <row r="468" spans="1:81" s="2" customFormat="1" x14ac:dyDescent="0.25">
      <c r="A468" s="28"/>
      <c r="B468" s="2" t="s">
        <v>167</v>
      </c>
      <c r="C468" s="35">
        <v>0.25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</row>
    <row r="469" spans="1:81" s="2" customFormat="1" x14ac:dyDescent="0.25">
      <c r="A469" s="28"/>
      <c r="B469" s="2" t="s">
        <v>230</v>
      </c>
      <c r="C469" s="65">
        <v>18</v>
      </c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</row>
    <row r="470" spans="1:81" s="2" customFormat="1" ht="18" x14ac:dyDescent="0.25">
      <c r="A470" s="28"/>
      <c r="B470" s="2" t="s">
        <v>231</v>
      </c>
      <c r="C470" s="30">
        <v>72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</row>
    <row r="471" spans="1:81" s="2" customFormat="1" x14ac:dyDescent="0.25">
      <c r="A471" s="28"/>
      <c r="B471" s="2" t="s">
        <v>145</v>
      </c>
      <c r="C471" s="30">
        <v>12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</row>
    <row r="472" spans="1:81" s="2" customFormat="1" x14ac:dyDescent="0.25">
      <c r="A472" s="28"/>
      <c r="C472" s="30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</row>
    <row r="473" spans="1:81" s="2" customFormat="1" x14ac:dyDescent="0.25">
      <c r="A473" s="28"/>
      <c r="B473" s="2" t="s">
        <v>223</v>
      </c>
      <c r="C473" s="35">
        <v>0.02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</row>
    <row r="474" spans="1:81" s="2" customFormat="1" x14ac:dyDescent="0.25">
      <c r="A474" s="28"/>
      <c r="B474" s="2" t="s">
        <v>224</v>
      </c>
      <c r="C474" s="35">
        <v>0.2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</row>
    <row r="475" spans="1:81" s="2" customFormat="1" x14ac:dyDescent="0.25">
      <c r="A475" s="28"/>
      <c r="C475" s="35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</row>
    <row r="476" spans="1:81" s="2" customFormat="1" x14ac:dyDescent="0.25">
      <c r="A476" s="28"/>
      <c r="B476" s="2" t="s">
        <v>225</v>
      </c>
      <c r="C476" s="35">
        <v>0.05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</row>
    <row r="477" spans="1:81" s="2" customFormat="1" x14ac:dyDescent="0.25">
      <c r="A477" s="28"/>
      <c r="C477" s="35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</row>
    <row r="478" spans="1:81" s="2" customFormat="1" x14ac:dyDescent="0.25">
      <c r="A478" s="28"/>
      <c r="C478" s="35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</row>
    <row r="479" spans="1:81" s="2" customFormat="1" x14ac:dyDescent="0.25">
      <c r="A479" s="28"/>
      <c r="C479" s="35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</row>
    <row r="480" spans="1:81" s="2" customFormat="1" x14ac:dyDescent="0.25">
      <c r="A480" s="28"/>
      <c r="B480" s="3" t="s">
        <v>92</v>
      </c>
      <c r="C480" s="35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</row>
    <row r="481" spans="1:81" s="2" customFormat="1" x14ac:dyDescent="0.25">
      <c r="A481" s="28"/>
      <c r="B481" s="2" t="s">
        <v>182</v>
      </c>
      <c r="C481" s="35">
        <v>0.2</v>
      </c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</row>
    <row r="482" spans="1:81" s="2" customFormat="1" x14ac:dyDescent="0.25">
      <c r="A482" s="28"/>
      <c r="B482" s="2" t="s">
        <v>138</v>
      </c>
      <c r="C482" s="35">
        <v>0.2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</row>
    <row r="483" spans="1:81" s="2" customFormat="1" x14ac:dyDescent="0.25">
      <c r="A483" s="28"/>
      <c r="C483" s="35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</row>
    <row r="484" spans="1:81" s="2" customFormat="1" x14ac:dyDescent="0.25">
      <c r="A484" s="28"/>
      <c r="C484" s="35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</row>
    <row r="485" spans="1:81" s="2" customFormat="1" x14ac:dyDescent="0.25">
      <c r="A485" s="36" t="s">
        <v>469</v>
      </c>
      <c r="B485" s="8" t="s">
        <v>470</v>
      </c>
      <c r="C485" s="35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</row>
    <row r="486" spans="1:81" s="2" customFormat="1" x14ac:dyDescent="0.25">
      <c r="A486" s="28"/>
      <c r="B486" s="2" t="s">
        <v>472</v>
      </c>
      <c r="C486" s="35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</row>
    <row r="487" spans="1:81" s="2" customFormat="1" ht="18" x14ac:dyDescent="0.25">
      <c r="A487" s="28"/>
      <c r="B487" s="2" t="s">
        <v>474</v>
      </c>
      <c r="C487" s="35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</row>
    <row r="488" spans="1:81" s="2" customFormat="1" x14ac:dyDescent="0.25">
      <c r="A488" s="28"/>
      <c r="C488" s="35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</row>
    <row r="489" spans="1:81" s="2" customFormat="1" x14ac:dyDescent="0.25">
      <c r="A489" s="36"/>
      <c r="B489" s="6" t="s">
        <v>471</v>
      </c>
      <c r="C489" s="105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</row>
    <row r="490" spans="1:81" s="2" customFormat="1" x14ac:dyDescent="0.25">
      <c r="A490" s="36"/>
      <c r="B490" s="7" t="s">
        <v>473</v>
      </c>
      <c r="C490" s="105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</row>
    <row r="491" spans="1:81" s="2" customFormat="1" ht="18" x14ac:dyDescent="0.25">
      <c r="A491" s="36"/>
      <c r="B491" s="7" t="s">
        <v>475</v>
      </c>
      <c r="C491" s="105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</row>
    <row r="492" spans="1:81" s="2" customFormat="1" x14ac:dyDescent="0.25">
      <c r="A492" s="28"/>
      <c r="C492" s="35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</row>
    <row r="493" spans="1:81" s="2" customFormat="1" x14ac:dyDescent="0.25">
      <c r="A493" s="28"/>
      <c r="C493" s="35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</row>
    <row r="494" spans="1:81" s="2" customFormat="1" x14ac:dyDescent="0.25">
      <c r="A494" s="28" t="s">
        <v>260</v>
      </c>
      <c r="B494" s="3" t="s">
        <v>261</v>
      </c>
      <c r="C494" s="56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</row>
    <row r="495" spans="1:81" s="2" customFormat="1" x14ac:dyDescent="0.25">
      <c r="A495" s="28"/>
      <c r="B495" s="2" t="s">
        <v>88</v>
      </c>
      <c r="C495" s="30">
        <v>360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</row>
    <row r="496" spans="1:81" s="2" customFormat="1" x14ac:dyDescent="0.25">
      <c r="A496" s="28"/>
      <c r="C496" s="44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</row>
    <row r="497" spans="1:81" s="2" customFormat="1" x14ac:dyDescent="0.25">
      <c r="A497" s="28"/>
      <c r="C497" s="35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</row>
    <row r="498" spans="1:81" s="2" customFormat="1" x14ac:dyDescent="0.25">
      <c r="C498" s="35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</row>
    <row r="499" spans="1:81" s="2" customFormat="1" x14ac:dyDescent="0.25">
      <c r="A499" s="28" t="s">
        <v>25</v>
      </c>
      <c r="B499" s="3" t="s">
        <v>26</v>
      </c>
      <c r="C499" s="30" t="s">
        <v>22</v>
      </c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</row>
    <row r="500" spans="1:81" s="2" customFormat="1" x14ac:dyDescent="0.25">
      <c r="A500" s="28"/>
      <c r="B500" s="3"/>
      <c r="C500" s="30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</row>
    <row r="501" spans="1:81" s="2" customFormat="1" x14ac:dyDescent="0.25">
      <c r="A501" s="28"/>
      <c r="B501" s="3"/>
      <c r="C501" s="32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</row>
    <row r="502" spans="1:81" s="2" customFormat="1" x14ac:dyDescent="0.25">
      <c r="A502" s="28"/>
      <c r="B502" s="3"/>
      <c r="C502" s="32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</row>
    <row r="503" spans="1:81" s="2" customFormat="1" x14ac:dyDescent="0.25">
      <c r="A503" s="28" t="s">
        <v>89</v>
      </c>
      <c r="C503" s="30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</row>
    <row r="504" spans="1:81" s="2" customFormat="1" x14ac:dyDescent="0.25">
      <c r="A504" s="28"/>
      <c r="B504" s="8" t="s">
        <v>176</v>
      </c>
      <c r="C504" s="30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</row>
    <row r="505" spans="1:81" s="2" customFormat="1" x14ac:dyDescent="0.25">
      <c r="A505" s="28"/>
      <c r="B505" s="2" t="s">
        <v>175</v>
      </c>
      <c r="C505" s="30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</row>
    <row r="506" spans="1:81" s="2" customFormat="1" x14ac:dyDescent="0.25">
      <c r="A506" s="28"/>
      <c r="C506" s="30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</row>
    <row r="507" spans="1:81" s="2" customFormat="1" x14ac:dyDescent="0.25">
      <c r="A507" s="28"/>
      <c r="B507" s="2" t="s">
        <v>84</v>
      </c>
      <c r="C507" s="30">
        <v>1752</v>
      </c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</row>
    <row r="508" spans="1:81" s="2" customFormat="1" x14ac:dyDescent="0.25">
      <c r="A508" s="28"/>
      <c r="B508" s="2" t="s">
        <v>85</v>
      </c>
      <c r="C508" s="30">
        <f>C507/12</f>
        <v>146</v>
      </c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</row>
    <row r="509" spans="1:81" s="2" customFormat="1" x14ac:dyDescent="0.25">
      <c r="A509" s="28"/>
      <c r="C509" s="30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</row>
    <row r="510" spans="1:81" s="2" customFormat="1" x14ac:dyDescent="0.25">
      <c r="A510" s="28"/>
      <c r="B510" s="2" t="s">
        <v>111</v>
      </c>
      <c r="C510" s="30">
        <v>2148</v>
      </c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</row>
    <row r="511" spans="1:81" s="2" customFormat="1" x14ac:dyDescent="0.25">
      <c r="A511" s="33"/>
      <c r="B511" s="2" t="s">
        <v>110</v>
      </c>
      <c r="C511" s="30">
        <f>C510/12</f>
        <v>179</v>
      </c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</row>
    <row r="512" spans="1:81" s="2" customFormat="1" x14ac:dyDescent="0.25">
      <c r="A512" s="33"/>
      <c r="C512" s="30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</row>
    <row r="513" spans="1:81" s="2" customFormat="1" x14ac:dyDescent="0.25">
      <c r="A513" s="33"/>
      <c r="B513" s="2" t="s">
        <v>236</v>
      </c>
      <c r="C513" s="30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</row>
    <row r="514" spans="1:81" s="2" customFormat="1" x14ac:dyDescent="0.25">
      <c r="A514" s="33"/>
      <c r="C514" s="30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</row>
    <row r="515" spans="1:81" s="2" customFormat="1" x14ac:dyDescent="0.25">
      <c r="A515" s="33"/>
      <c r="C515" s="30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</row>
    <row r="516" spans="1:81" s="2" customFormat="1" x14ac:dyDescent="0.25">
      <c r="A516" s="33"/>
      <c r="C516" s="30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</row>
    <row r="517" spans="1:81" s="2" customFormat="1" x14ac:dyDescent="0.25">
      <c r="A517" s="33"/>
      <c r="B517" s="8" t="s">
        <v>177</v>
      </c>
      <c r="C517" s="30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</row>
    <row r="518" spans="1:81" s="2" customFormat="1" x14ac:dyDescent="0.25">
      <c r="A518" s="33"/>
      <c r="B518" s="2" t="s">
        <v>183</v>
      </c>
      <c r="C518" s="30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</row>
    <row r="519" spans="1:81" s="2" customFormat="1" x14ac:dyDescent="0.25">
      <c r="A519" s="33"/>
      <c r="B519" s="2" t="s">
        <v>178</v>
      </c>
      <c r="C519" s="30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</row>
    <row r="520" spans="1:81" s="2" customFormat="1" ht="18" x14ac:dyDescent="0.25">
      <c r="A520" s="33"/>
      <c r="B520" s="2" t="s">
        <v>179</v>
      </c>
      <c r="C520" s="30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</row>
    <row r="521" spans="1:81" s="2" customFormat="1" x14ac:dyDescent="0.25">
      <c r="A521" s="33"/>
      <c r="B521" s="2" t="s">
        <v>336</v>
      </c>
      <c r="C521" s="30">
        <f>72600*4/100</f>
        <v>2904</v>
      </c>
      <c r="D521" s="57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</row>
    <row r="522" spans="1:81" s="2" customFormat="1" x14ac:dyDescent="0.25">
      <c r="A522" s="33"/>
      <c r="B522" s="2" t="s">
        <v>354</v>
      </c>
      <c r="C522" s="30">
        <f>74400*4/100</f>
        <v>2976</v>
      </c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</row>
    <row r="523" spans="1:81" s="2" customFormat="1" x14ac:dyDescent="0.25">
      <c r="A523" s="33"/>
      <c r="B523" s="2" t="s">
        <v>355</v>
      </c>
      <c r="C523" s="30">
        <f>76200*4/100</f>
        <v>3048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</row>
    <row r="524" spans="1:81" s="2" customFormat="1" x14ac:dyDescent="0.25">
      <c r="A524" s="33"/>
      <c r="B524" s="2" t="s">
        <v>370</v>
      </c>
      <c r="C524" s="30">
        <v>6240</v>
      </c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</row>
    <row r="525" spans="1:81" s="2" customFormat="1" x14ac:dyDescent="0.25">
      <c r="A525" s="33"/>
      <c r="B525" s="4" t="s">
        <v>404</v>
      </c>
      <c r="C525" s="40">
        <f>80400*8/100</f>
        <v>6432</v>
      </c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</row>
    <row r="526" spans="1:81" s="2" customFormat="1" x14ac:dyDescent="0.25">
      <c r="A526" s="33"/>
      <c r="B526" s="3"/>
      <c r="C526" s="32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</row>
    <row r="527" spans="1:81" s="2" customFormat="1" x14ac:dyDescent="0.25">
      <c r="A527" s="33"/>
      <c r="B527" s="3"/>
      <c r="C527" s="32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</row>
    <row r="528" spans="1:81" s="2" customFormat="1" x14ac:dyDescent="0.25">
      <c r="A528" s="33"/>
      <c r="B528" s="3"/>
      <c r="C528" s="32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</row>
    <row r="529" spans="1:81" s="2" customFormat="1" x14ac:dyDescent="0.25">
      <c r="A529" s="28"/>
      <c r="B529" s="8" t="s">
        <v>390</v>
      </c>
      <c r="C529" s="30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</row>
    <row r="530" spans="1:81" s="2" customFormat="1" x14ac:dyDescent="0.25">
      <c r="A530" s="28"/>
      <c r="B530" s="3" t="s">
        <v>391</v>
      </c>
      <c r="C530" s="30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</row>
    <row r="531" spans="1:81" s="2" customFormat="1" x14ac:dyDescent="0.25">
      <c r="A531" s="28"/>
      <c r="B531" s="3"/>
      <c r="C531" s="30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</row>
    <row r="532" spans="1:81" s="2" customFormat="1" ht="36" x14ac:dyDescent="0.25">
      <c r="A532" s="28"/>
      <c r="B532" s="2" t="s">
        <v>392</v>
      </c>
      <c r="C532" s="30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</row>
    <row r="533" spans="1:81" s="2" customFormat="1" x14ac:dyDescent="0.25">
      <c r="A533" s="28"/>
      <c r="B533" s="2" t="s">
        <v>393</v>
      </c>
      <c r="C533" s="30">
        <f>78000*4/100</f>
        <v>3120</v>
      </c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</row>
    <row r="534" spans="1:81" s="2" customFormat="1" x14ac:dyDescent="0.25">
      <c r="A534" s="28"/>
      <c r="B534" s="2" t="s">
        <v>394</v>
      </c>
      <c r="C534" s="30">
        <f>78000*4/100*10</f>
        <v>31200</v>
      </c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</row>
    <row r="535" spans="1:81" s="2" customFormat="1" x14ac:dyDescent="0.25">
      <c r="A535" s="28"/>
      <c r="C535" s="30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</row>
    <row r="536" spans="1:81" s="2" customFormat="1" x14ac:dyDescent="0.25">
      <c r="A536" s="28"/>
      <c r="C536" s="30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</row>
    <row r="537" spans="1:81" s="2" customFormat="1" x14ac:dyDescent="0.25">
      <c r="A537" s="28"/>
      <c r="C537" s="30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</row>
    <row r="538" spans="1:81" s="2" customFormat="1" x14ac:dyDescent="0.25">
      <c r="A538" s="28"/>
      <c r="C538" s="30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</row>
    <row r="539" spans="1:81" s="2" customFormat="1" x14ac:dyDescent="0.25">
      <c r="A539" s="28"/>
      <c r="B539" s="8" t="s">
        <v>395</v>
      </c>
      <c r="C539" s="30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</row>
    <row r="540" spans="1:81" s="2" customFormat="1" x14ac:dyDescent="0.25">
      <c r="A540" s="28"/>
      <c r="B540" s="3" t="s">
        <v>396</v>
      </c>
      <c r="C540" s="30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</row>
    <row r="541" spans="1:81" s="2" customFormat="1" x14ac:dyDescent="0.25">
      <c r="A541" s="28"/>
      <c r="B541" s="3"/>
      <c r="C541" s="30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</row>
    <row r="542" spans="1:81" s="2" customFormat="1" ht="27" x14ac:dyDescent="0.25">
      <c r="A542" s="28"/>
      <c r="B542" s="2" t="s">
        <v>397</v>
      </c>
      <c r="C542" s="30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</row>
    <row r="543" spans="1:81" s="2" customFormat="1" x14ac:dyDescent="0.25">
      <c r="A543" s="28"/>
      <c r="B543" s="2" t="s">
        <v>398</v>
      </c>
      <c r="C543" s="30">
        <f>78000*8/100</f>
        <v>6240</v>
      </c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</row>
    <row r="544" spans="1:81" s="2" customFormat="1" x14ac:dyDescent="0.25">
      <c r="A544" s="28"/>
      <c r="B544" s="2" t="s">
        <v>394</v>
      </c>
      <c r="C544" s="30">
        <f>78000*8/100*10</f>
        <v>62400</v>
      </c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</row>
    <row r="545" spans="1:81" s="2" customFormat="1" x14ac:dyDescent="0.25">
      <c r="A545" s="28"/>
      <c r="C545" s="30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</row>
    <row r="546" spans="1:81" s="2" customFormat="1" x14ac:dyDescent="0.25">
      <c r="A546" s="28"/>
      <c r="C546" s="30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</row>
    <row r="547" spans="1:81" s="2" customFormat="1" x14ac:dyDescent="0.25">
      <c r="A547" s="28"/>
      <c r="C547" s="30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</row>
    <row r="548" spans="1:81" s="2" customFormat="1" x14ac:dyDescent="0.25">
      <c r="A548" s="28" t="s">
        <v>126</v>
      </c>
      <c r="B548" s="3" t="s">
        <v>27</v>
      </c>
      <c r="C548" s="32">
        <v>1080</v>
      </c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</row>
    <row r="549" spans="1:81" s="2" customFormat="1" x14ac:dyDescent="0.25">
      <c r="A549" s="28"/>
      <c r="C549" s="30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</row>
    <row r="550" spans="1:81" s="2" customFormat="1" x14ac:dyDescent="0.25">
      <c r="A550" s="28"/>
      <c r="B550" s="2" t="s">
        <v>54</v>
      </c>
      <c r="C550" s="30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</row>
    <row r="551" spans="1:81" s="2" customFormat="1" x14ac:dyDescent="0.25">
      <c r="A551" s="28"/>
      <c r="B551" s="2" t="s">
        <v>73</v>
      </c>
      <c r="C551" s="30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</row>
    <row r="552" spans="1:81" s="2" customFormat="1" x14ac:dyDescent="0.25">
      <c r="A552" s="28"/>
      <c r="B552" s="2" t="s">
        <v>55</v>
      </c>
      <c r="C552" s="30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</row>
    <row r="553" spans="1:81" s="2" customFormat="1" x14ac:dyDescent="0.25">
      <c r="A553" s="28"/>
      <c r="C553" s="30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</row>
    <row r="554" spans="1:81" s="2" customFormat="1" x14ac:dyDescent="0.25">
      <c r="A554" s="28"/>
      <c r="B554" s="2" t="s">
        <v>56</v>
      </c>
      <c r="C554" s="30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</row>
    <row r="555" spans="1:81" s="2" customFormat="1" x14ac:dyDescent="0.25">
      <c r="A555" s="28"/>
      <c r="B555" s="2" t="s">
        <v>57</v>
      </c>
      <c r="C555" s="30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</row>
    <row r="556" spans="1:81" s="2" customFormat="1" x14ac:dyDescent="0.25">
      <c r="A556" s="28"/>
      <c r="B556" s="2" t="s">
        <v>58</v>
      </c>
      <c r="C556" s="30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</row>
    <row r="557" spans="1:81" s="2" customFormat="1" x14ac:dyDescent="0.25">
      <c r="A557" s="28"/>
      <c r="B557" s="2" t="s">
        <v>74</v>
      </c>
      <c r="C557" s="30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</row>
    <row r="558" spans="1:81" s="2" customFormat="1" x14ac:dyDescent="0.25">
      <c r="A558" s="28"/>
      <c r="C558" s="30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</row>
    <row r="559" spans="1:81" s="2" customFormat="1" x14ac:dyDescent="0.25">
      <c r="A559" s="28"/>
      <c r="C559" s="30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</row>
    <row r="560" spans="1:81" s="2" customFormat="1" x14ac:dyDescent="0.25">
      <c r="A560" s="28" t="s">
        <v>28</v>
      </c>
      <c r="B560" s="3" t="s">
        <v>29</v>
      </c>
      <c r="C560" s="30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</row>
    <row r="561" spans="1:81" s="2" customFormat="1" x14ac:dyDescent="0.25">
      <c r="A561" s="28"/>
      <c r="C561" s="30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</row>
    <row r="562" spans="1:81" s="2" customFormat="1" x14ac:dyDescent="0.25">
      <c r="A562" s="28"/>
      <c r="B562" s="8" t="s">
        <v>30</v>
      </c>
      <c r="C562" s="30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</row>
    <row r="563" spans="1:81" s="2" customFormat="1" x14ac:dyDescent="0.25">
      <c r="A563" s="28"/>
      <c r="B563" s="8"/>
      <c r="C563" s="30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</row>
    <row r="564" spans="1:81" s="2" customFormat="1" x14ac:dyDescent="0.25">
      <c r="A564" s="28"/>
      <c r="C564" s="95" t="s">
        <v>53</v>
      </c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</row>
    <row r="565" spans="1:81" s="2" customFormat="1" x14ac:dyDescent="0.25">
      <c r="A565" s="28"/>
      <c r="B565" s="17" t="s">
        <v>31</v>
      </c>
      <c r="C565" s="30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</row>
    <row r="566" spans="1:81" s="2" customFormat="1" x14ac:dyDescent="0.25">
      <c r="A566" s="28"/>
      <c r="B566" s="17" t="s">
        <v>32</v>
      </c>
      <c r="C566" s="30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</row>
    <row r="567" spans="1:81" s="2" customFormat="1" x14ac:dyDescent="0.25">
      <c r="A567" s="28"/>
      <c r="C567" s="30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</row>
    <row r="568" spans="1:81" s="2" customFormat="1" x14ac:dyDescent="0.25">
      <c r="A568" s="28"/>
      <c r="C568" s="44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</row>
    <row r="569" spans="1:81" s="2" customFormat="1" x14ac:dyDescent="0.25">
      <c r="A569" s="28"/>
      <c r="B569" s="2" t="s">
        <v>313</v>
      </c>
      <c r="C569" s="30">
        <v>12</v>
      </c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</row>
    <row r="570" spans="1:81" s="2" customFormat="1" x14ac:dyDescent="0.25">
      <c r="A570" s="28"/>
      <c r="C570" s="30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</row>
    <row r="571" spans="1:81" s="2" customFormat="1" x14ac:dyDescent="0.25">
      <c r="A571" s="28"/>
      <c r="B571" s="2" t="s">
        <v>312</v>
      </c>
      <c r="C571" s="30">
        <v>12</v>
      </c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</row>
    <row r="572" spans="1:81" s="2" customFormat="1" x14ac:dyDescent="0.25">
      <c r="A572" s="28"/>
      <c r="B572" s="2" t="s">
        <v>314</v>
      </c>
      <c r="C572" s="30">
        <v>24</v>
      </c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</row>
    <row r="573" spans="1:81" s="2" customFormat="1" x14ac:dyDescent="0.25">
      <c r="A573" s="28"/>
      <c r="C573" s="30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</row>
    <row r="574" spans="1:81" s="2" customFormat="1" x14ac:dyDescent="0.25">
      <c r="A574" s="28"/>
      <c r="C574" s="30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</row>
    <row r="575" spans="1:81" s="2" customFormat="1" x14ac:dyDescent="0.25">
      <c r="A575" s="28"/>
      <c r="C575" s="30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</row>
    <row r="576" spans="1:81" s="2" customFormat="1" x14ac:dyDescent="0.25">
      <c r="A576" s="28"/>
      <c r="B576" s="8" t="s">
        <v>33</v>
      </c>
      <c r="C576" s="30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</row>
    <row r="577" spans="1:81" s="2" customFormat="1" x14ac:dyDescent="0.25">
      <c r="A577" s="28"/>
      <c r="C577" s="30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</row>
    <row r="578" spans="1:81" s="2" customFormat="1" x14ac:dyDescent="0.25">
      <c r="A578" s="28"/>
      <c r="B578" s="2" t="s">
        <v>34</v>
      </c>
      <c r="C578" s="30">
        <v>0.3</v>
      </c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</row>
    <row r="579" spans="1:81" s="2" customFormat="1" x14ac:dyDescent="0.25">
      <c r="A579" s="28"/>
      <c r="C579" s="30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</row>
    <row r="580" spans="1:81" s="2" customFormat="1" x14ac:dyDescent="0.25">
      <c r="A580" s="28"/>
      <c r="C580" s="30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</row>
    <row r="581" spans="1:81" s="2" customFormat="1" x14ac:dyDescent="0.25">
      <c r="A581" s="28"/>
      <c r="C581" s="30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</row>
    <row r="582" spans="1:81" s="2" customFormat="1" x14ac:dyDescent="0.25">
      <c r="A582" s="28"/>
      <c r="B582" s="8" t="s">
        <v>35</v>
      </c>
      <c r="C582" s="30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</row>
    <row r="583" spans="1:81" s="2" customFormat="1" x14ac:dyDescent="0.25">
      <c r="A583" s="28"/>
      <c r="C583" s="30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</row>
    <row r="584" spans="1:81" s="2" customFormat="1" x14ac:dyDescent="0.25">
      <c r="A584" s="28"/>
      <c r="B584" s="2" t="s">
        <v>36</v>
      </c>
      <c r="C584" s="30" t="s">
        <v>109</v>
      </c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</row>
    <row r="585" spans="1:81" s="2" customFormat="1" x14ac:dyDescent="0.25">
      <c r="A585" s="28"/>
      <c r="C585" s="30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</row>
    <row r="586" spans="1:81" s="2" customFormat="1" x14ac:dyDescent="0.25">
      <c r="A586" s="28"/>
      <c r="B586" s="2" t="s">
        <v>37</v>
      </c>
      <c r="C586" s="30">
        <v>20</v>
      </c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</row>
    <row r="587" spans="1:81" s="2" customFormat="1" x14ac:dyDescent="0.25">
      <c r="A587" s="28"/>
      <c r="B587" s="2" t="s">
        <v>218</v>
      </c>
      <c r="C587" s="30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</row>
    <row r="588" spans="1:81" s="2" customFormat="1" x14ac:dyDescent="0.25">
      <c r="A588" s="28"/>
      <c r="C588" s="30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</row>
    <row r="589" spans="1:81" s="2" customFormat="1" x14ac:dyDescent="0.25">
      <c r="A589" s="28"/>
      <c r="C589" s="30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</row>
    <row r="590" spans="1:81" s="2" customFormat="1" x14ac:dyDescent="0.25">
      <c r="A590" s="28"/>
      <c r="C590" s="30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</row>
    <row r="591" spans="1:81" s="2" customFormat="1" x14ac:dyDescent="0.25">
      <c r="A591" s="28" t="s">
        <v>38</v>
      </c>
      <c r="B591" s="3" t="s">
        <v>39</v>
      </c>
      <c r="C591" s="30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</row>
    <row r="592" spans="1:81" s="2" customFormat="1" x14ac:dyDescent="0.25">
      <c r="A592" s="28" t="s">
        <v>40</v>
      </c>
      <c r="B592" s="3" t="s">
        <v>0</v>
      </c>
      <c r="C592" s="32">
        <v>1080</v>
      </c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</row>
    <row r="593" spans="1:81" s="2" customFormat="1" x14ac:dyDescent="0.25">
      <c r="A593" s="28" t="s">
        <v>41</v>
      </c>
      <c r="B593" s="3"/>
      <c r="C593" s="44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</row>
    <row r="594" spans="1:81" s="2" customFormat="1" x14ac:dyDescent="0.25">
      <c r="A594" s="28"/>
      <c r="C594" s="44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</row>
    <row r="595" spans="1:81" s="2" customFormat="1" x14ac:dyDescent="0.25">
      <c r="A595" s="28"/>
      <c r="B595" s="3"/>
      <c r="C595" s="32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</row>
    <row r="596" spans="1:81" s="2" customFormat="1" x14ac:dyDescent="0.25">
      <c r="A596" s="28"/>
      <c r="C596" s="30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</row>
    <row r="597" spans="1:81" s="2" customFormat="1" x14ac:dyDescent="0.25">
      <c r="A597" s="28" t="s">
        <v>59</v>
      </c>
      <c r="B597" s="3" t="s">
        <v>341</v>
      </c>
      <c r="C597" s="30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</row>
    <row r="598" spans="1:81" s="2" customFormat="1" x14ac:dyDescent="0.25">
      <c r="A598" s="28"/>
      <c r="B598" s="2" t="s">
        <v>162</v>
      </c>
      <c r="C598" s="30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</row>
    <row r="599" spans="1:81" s="2" customFormat="1" x14ac:dyDescent="0.25">
      <c r="A599" s="28"/>
      <c r="B599" s="2" t="s">
        <v>163</v>
      </c>
      <c r="C599" s="30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</row>
    <row r="600" spans="1:81" s="2" customFormat="1" x14ac:dyDescent="0.25">
      <c r="A600" s="28"/>
      <c r="B600" s="2" t="s">
        <v>165</v>
      </c>
      <c r="C600" s="32">
        <v>44</v>
      </c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</row>
    <row r="601" spans="1:81" s="2" customFormat="1" x14ac:dyDescent="0.25">
      <c r="A601" s="28"/>
      <c r="B601" s="2" t="s">
        <v>164</v>
      </c>
      <c r="C601" s="30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</row>
    <row r="602" spans="1:81" s="2" customFormat="1" x14ac:dyDescent="0.25">
      <c r="A602" s="28"/>
      <c r="B602" s="3"/>
      <c r="C602" s="44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</row>
    <row r="603" spans="1:81" s="2" customFormat="1" x14ac:dyDescent="0.25">
      <c r="A603" s="28"/>
      <c r="C603" s="30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</row>
    <row r="604" spans="1:81" s="2" customFormat="1" x14ac:dyDescent="0.25">
      <c r="B604" s="3"/>
      <c r="C604" s="32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</row>
    <row r="605" spans="1:81" s="2" customFormat="1" x14ac:dyDescent="0.25">
      <c r="A605" s="36" t="s">
        <v>409</v>
      </c>
      <c r="B605" s="46" t="s">
        <v>10</v>
      </c>
      <c r="C605" s="47">
        <v>1.77</v>
      </c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</row>
    <row r="606" spans="1:81" s="2" customFormat="1" x14ac:dyDescent="0.25">
      <c r="A606" s="28"/>
      <c r="B606" s="49" t="s">
        <v>11</v>
      </c>
      <c r="C606" s="50">
        <v>3.3</v>
      </c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</row>
    <row r="607" spans="1:81" s="2" customFormat="1" x14ac:dyDescent="0.25">
      <c r="A607" s="28"/>
      <c r="B607" s="51" t="s">
        <v>12</v>
      </c>
      <c r="C607" s="52">
        <f>C606</f>
        <v>3.3</v>
      </c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</row>
    <row r="608" spans="1:81" s="2" customFormat="1" x14ac:dyDescent="0.25">
      <c r="A608" s="28"/>
      <c r="B608" s="3"/>
      <c r="C608" s="32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</row>
    <row r="609" spans="1:81" s="2" customFormat="1" x14ac:dyDescent="0.25">
      <c r="A609" s="28"/>
      <c r="B609" s="3"/>
      <c r="C609" s="32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</row>
    <row r="610" spans="1:81" s="2" customFormat="1" x14ac:dyDescent="0.25">
      <c r="A610" s="28"/>
      <c r="B610" s="46"/>
      <c r="C610" s="98" t="s">
        <v>13</v>
      </c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</row>
    <row r="611" spans="1:81" s="2" customFormat="1" x14ac:dyDescent="0.25">
      <c r="A611" s="28"/>
      <c r="B611" s="49" t="s">
        <v>10</v>
      </c>
      <c r="C611" s="50">
        <f>C605*30</f>
        <v>53.1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</row>
    <row r="612" spans="1:81" s="2" customFormat="1" x14ac:dyDescent="0.25">
      <c r="A612" s="28"/>
      <c r="B612" s="49" t="s">
        <v>11</v>
      </c>
      <c r="C612" s="50">
        <f t="shared" ref="C612:C613" si="0">C606*30</f>
        <v>99</v>
      </c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</row>
    <row r="613" spans="1:81" s="2" customFormat="1" x14ac:dyDescent="0.25">
      <c r="A613" s="28"/>
      <c r="B613" s="51" t="s">
        <v>12</v>
      </c>
      <c r="C613" s="52">
        <f t="shared" si="0"/>
        <v>99</v>
      </c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</row>
    <row r="614" spans="1:81" s="2" customFormat="1" x14ac:dyDescent="0.25">
      <c r="A614" s="28"/>
      <c r="C614" s="30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</row>
    <row r="615" spans="1:81" s="2" customFormat="1" x14ac:dyDescent="0.25">
      <c r="A615" s="28"/>
      <c r="C615" s="30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</row>
    <row r="616" spans="1:81" s="2" customFormat="1" x14ac:dyDescent="0.25">
      <c r="A616" s="28"/>
      <c r="C616" s="30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</row>
    <row r="617" spans="1:81" s="2" customFormat="1" x14ac:dyDescent="0.25">
      <c r="A617" s="28"/>
      <c r="B617" s="8" t="s">
        <v>188</v>
      </c>
      <c r="C617" s="30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</row>
    <row r="618" spans="1:81" s="2" customFormat="1" x14ac:dyDescent="0.25">
      <c r="A618" s="28"/>
      <c r="B618" s="3"/>
      <c r="C618" s="95" t="s">
        <v>13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</row>
    <row r="619" spans="1:81" s="2" customFormat="1" x14ac:dyDescent="0.25">
      <c r="A619" s="28"/>
      <c r="B619" s="3"/>
      <c r="C619" s="30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</row>
    <row r="620" spans="1:81" s="2" customFormat="1" x14ac:dyDescent="0.25">
      <c r="A620" s="28"/>
      <c r="B620" s="3" t="s">
        <v>288</v>
      </c>
      <c r="C620" s="30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</row>
    <row r="621" spans="1:81" s="2" customFormat="1" x14ac:dyDescent="0.25">
      <c r="A621" s="28"/>
      <c r="B621" s="66" t="s">
        <v>60</v>
      </c>
      <c r="C621" s="67">
        <v>231</v>
      </c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</row>
    <row r="622" spans="1:81" s="2" customFormat="1" x14ac:dyDescent="0.25">
      <c r="A622" s="28"/>
      <c r="C622" s="30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</row>
    <row r="623" spans="1:81" s="2" customFormat="1" x14ac:dyDescent="0.25">
      <c r="A623" s="28"/>
      <c r="C623" s="30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</row>
    <row r="624" spans="1:81" s="2" customFormat="1" x14ac:dyDescent="0.25">
      <c r="A624" s="31" t="s">
        <v>140</v>
      </c>
      <c r="B624" s="3" t="s">
        <v>141</v>
      </c>
      <c r="C624" s="45">
        <v>5.5E-2</v>
      </c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</row>
    <row r="625" spans="1:81" s="2" customFormat="1" x14ac:dyDescent="0.25">
      <c r="A625" s="31"/>
      <c r="B625" s="3"/>
      <c r="C625" s="45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</row>
    <row r="626" spans="1:81" s="2" customFormat="1" x14ac:dyDescent="0.25">
      <c r="A626" s="28"/>
      <c r="C626" s="30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</row>
    <row r="627" spans="1:81" s="2" customFormat="1" x14ac:dyDescent="0.25">
      <c r="A627" s="31" t="s">
        <v>190</v>
      </c>
      <c r="B627" s="11"/>
      <c r="C627" s="68">
        <v>801</v>
      </c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</row>
    <row r="628" spans="1:81" s="2" customFormat="1" x14ac:dyDescent="0.25">
      <c r="A628" s="28"/>
      <c r="C628" s="69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</row>
    <row r="629" spans="1:81" s="2" customFormat="1" ht="28.9" customHeight="1" x14ac:dyDescent="0.25">
      <c r="A629" s="28"/>
      <c r="C629" s="44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</row>
    <row r="630" spans="1:81" s="2" customFormat="1" x14ac:dyDescent="0.25">
      <c r="A630" s="31" t="s">
        <v>75</v>
      </c>
      <c r="C630" s="45">
        <v>0.42</v>
      </c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</row>
    <row r="631" spans="1:81" s="2" customFormat="1" x14ac:dyDescent="0.25">
      <c r="A631" s="28"/>
      <c r="C631" s="44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</row>
    <row r="632" spans="1:81" s="2" customFormat="1" x14ac:dyDescent="0.25">
      <c r="A632" s="28"/>
      <c r="C632" s="44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</row>
    <row r="633" spans="1:81" s="2" customFormat="1" x14ac:dyDescent="0.25">
      <c r="A633" s="28"/>
      <c r="C633" s="30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</row>
    <row r="634" spans="1:81" s="2" customFormat="1" x14ac:dyDescent="0.25">
      <c r="A634" s="28" t="s">
        <v>42</v>
      </c>
      <c r="B634" s="18" t="s">
        <v>113</v>
      </c>
      <c r="C634" s="30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</row>
    <row r="635" spans="1:81" s="2" customFormat="1" x14ac:dyDescent="0.25">
      <c r="A635" s="28"/>
      <c r="B635" s="18" t="s">
        <v>257</v>
      </c>
      <c r="C635" s="30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</row>
    <row r="636" spans="1:81" s="2" customFormat="1" x14ac:dyDescent="0.25">
      <c r="A636" s="28"/>
      <c r="C636" s="30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</row>
    <row r="637" spans="1:81" s="2" customFormat="1" x14ac:dyDescent="0.25">
      <c r="A637" s="28"/>
      <c r="B637" s="2" t="s">
        <v>114</v>
      </c>
      <c r="C637" s="38" t="s">
        <v>22</v>
      </c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</row>
    <row r="638" spans="1:81" s="2" customFormat="1" x14ac:dyDescent="0.25">
      <c r="A638" s="28"/>
      <c r="C638" s="38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</row>
    <row r="639" spans="1:81" s="2" customFormat="1" ht="27" x14ac:dyDescent="0.25">
      <c r="A639" s="28"/>
      <c r="B639" s="5" t="s">
        <v>115</v>
      </c>
      <c r="C639" s="44" t="s">
        <v>116</v>
      </c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</row>
    <row r="640" spans="1:81" s="2" customFormat="1" ht="19.899999999999999" customHeight="1" x14ac:dyDescent="0.25">
      <c r="A640" s="28"/>
      <c r="C640" s="30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</row>
    <row r="641" spans="1:81" s="2" customFormat="1" ht="21.6" customHeight="1" x14ac:dyDescent="0.25">
      <c r="A641" s="28"/>
      <c r="C641" s="30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</row>
    <row r="642" spans="1:81" s="2" customFormat="1" x14ac:dyDescent="0.25">
      <c r="A642" s="28"/>
      <c r="C642" s="30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</row>
    <row r="643" spans="1:81" s="2" customFormat="1" x14ac:dyDescent="0.25">
      <c r="A643" s="28" t="s">
        <v>43</v>
      </c>
      <c r="B643" s="18" t="s">
        <v>112</v>
      </c>
      <c r="C643" s="38" t="s">
        <v>22</v>
      </c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</row>
    <row r="644" spans="1:81" s="2" customFormat="1" x14ac:dyDescent="0.25">
      <c r="A644" s="28"/>
      <c r="B644" s="18"/>
      <c r="C644" s="38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</row>
    <row r="645" spans="1:81" s="2" customFormat="1" x14ac:dyDescent="0.25">
      <c r="A645" s="28"/>
      <c r="B645" s="18"/>
      <c r="C645" s="38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</row>
    <row r="646" spans="1:81" s="2" customFormat="1" x14ac:dyDescent="0.25">
      <c r="A646" s="28"/>
      <c r="B646" s="19"/>
      <c r="C646" s="30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</row>
    <row r="647" spans="1:81" s="2" customFormat="1" x14ac:dyDescent="0.25">
      <c r="A647" s="28"/>
      <c r="C647" s="30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</row>
    <row r="648" spans="1:81" s="2" customFormat="1" x14ac:dyDescent="0.25">
      <c r="A648" s="28"/>
      <c r="C648" s="30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</row>
    <row r="649" spans="1:81" s="2" customFormat="1" x14ac:dyDescent="0.25">
      <c r="A649" s="28" t="s">
        <v>127</v>
      </c>
      <c r="B649" s="18" t="s">
        <v>306</v>
      </c>
      <c r="C649" s="38" t="s">
        <v>22</v>
      </c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</row>
    <row r="650" spans="1:81" s="2" customFormat="1" ht="18" x14ac:dyDescent="0.25">
      <c r="A650" s="28" t="s">
        <v>128</v>
      </c>
      <c r="B650" s="20" t="s">
        <v>304</v>
      </c>
      <c r="C650" s="30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</row>
    <row r="651" spans="1:81" s="2" customFormat="1" ht="18" x14ac:dyDescent="0.25">
      <c r="A651" s="28"/>
      <c r="B651" s="20" t="s">
        <v>305</v>
      </c>
      <c r="C651" s="30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</row>
    <row r="652" spans="1:81" s="2" customFormat="1" x14ac:dyDescent="0.25">
      <c r="A652" s="28"/>
      <c r="B652" s="20"/>
      <c r="C652" s="30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</row>
    <row r="653" spans="1:81" s="2" customFormat="1" x14ac:dyDescent="0.25">
      <c r="A653" s="28"/>
      <c r="B653" s="20"/>
      <c r="C653" s="30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</row>
    <row r="654" spans="1:81" s="2" customFormat="1" x14ac:dyDescent="0.25">
      <c r="A654" s="28" t="s">
        <v>268</v>
      </c>
      <c r="B654" s="14" t="s">
        <v>416</v>
      </c>
      <c r="C654" s="99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</row>
    <row r="655" spans="1:81" s="2" customFormat="1" x14ac:dyDescent="0.25">
      <c r="A655" s="28"/>
      <c r="B655" s="14" t="s">
        <v>417</v>
      </c>
      <c r="C655" s="99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</row>
    <row r="656" spans="1:81" s="2" customFormat="1" x14ac:dyDescent="0.25">
      <c r="A656" s="28"/>
      <c r="C656" s="44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</row>
    <row r="657" spans="1:81" s="2" customFormat="1" x14ac:dyDescent="0.25">
      <c r="A657" s="28"/>
      <c r="C657" s="44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</row>
    <row r="658" spans="1:81" s="2" customFormat="1" ht="27" x14ac:dyDescent="0.25">
      <c r="A658" s="28"/>
      <c r="B658" s="18" t="s">
        <v>269</v>
      </c>
      <c r="C658" s="30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</row>
    <row r="659" spans="1:81" s="2" customFormat="1" x14ac:dyDescent="0.25">
      <c r="A659" s="28"/>
      <c r="B659" s="20" t="s">
        <v>302</v>
      </c>
      <c r="C659" s="30">
        <v>1752</v>
      </c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</row>
    <row r="660" spans="1:81" s="2" customFormat="1" x14ac:dyDescent="0.25">
      <c r="A660" s="28"/>
      <c r="B660" s="20" t="s">
        <v>337</v>
      </c>
      <c r="C660" s="30">
        <v>1802</v>
      </c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</row>
    <row r="661" spans="1:81" s="2" customFormat="1" x14ac:dyDescent="0.25">
      <c r="A661" s="28"/>
      <c r="B661" s="20" t="s">
        <v>338</v>
      </c>
      <c r="C661" s="30">
        <v>1841</v>
      </c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</row>
    <row r="662" spans="1:81" s="2" customFormat="1" x14ac:dyDescent="0.25">
      <c r="A662" s="28"/>
      <c r="B662" s="20" t="s">
        <v>358</v>
      </c>
      <c r="C662" s="30">
        <v>1882</v>
      </c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</row>
    <row r="663" spans="1:81" s="2" customFormat="1" x14ac:dyDescent="0.25">
      <c r="A663" s="28"/>
      <c r="B663" s="20" t="s">
        <v>359</v>
      </c>
      <c r="C663" s="30">
        <v>1926</v>
      </c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</row>
    <row r="664" spans="1:81" s="2" customFormat="1" x14ac:dyDescent="0.25">
      <c r="A664" s="28"/>
      <c r="B664" s="21" t="s">
        <v>412</v>
      </c>
      <c r="C664" s="40">
        <v>1984</v>
      </c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</row>
    <row r="665" spans="1:81" s="2" customFormat="1" x14ac:dyDescent="0.25">
      <c r="A665" s="28"/>
      <c r="B665" s="21" t="s">
        <v>413</v>
      </c>
      <c r="C665" s="40">
        <v>2045</v>
      </c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</row>
    <row r="666" spans="1:81" s="2" customFormat="1" x14ac:dyDescent="0.25">
      <c r="A666" s="28"/>
      <c r="B666" s="21" t="s">
        <v>414</v>
      </c>
      <c r="C666" s="40">
        <v>2066</v>
      </c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</row>
    <row r="667" spans="1:81" s="2" customFormat="1" x14ac:dyDescent="0.25">
      <c r="A667" s="28"/>
      <c r="B667" s="18"/>
      <c r="C667" s="30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</row>
    <row r="668" spans="1:81" s="2" customFormat="1" x14ac:dyDescent="0.25">
      <c r="A668" s="28"/>
      <c r="B668" s="18"/>
      <c r="C668" s="30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</row>
    <row r="669" spans="1:81" s="2" customFormat="1" x14ac:dyDescent="0.25">
      <c r="A669" s="28"/>
      <c r="B669" s="20"/>
      <c r="C669" s="30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</row>
    <row r="670" spans="1:81" s="2" customFormat="1" x14ac:dyDescent="0.25">
      <c r="A670" s="28"/>
      <c r="B670" s="18" t="s">
        <v>270</v>
      </c>
      <c r="C670" s="30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</row>
    <row r="671" spans="1:81" s="2" customFormat="1" x14ac:dyDescent="0.25">
      <c r="A671" s="28"/>
      <c r="B671" s="18" t="s">
        <v>271</v>
      </c>
      <c r="C671" s="30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</row>
    <row r="672" spans="1:81" s="2" customFormat="1" x14ac:dyDescent="0.25">
      <c r="A672" s="28"/>
      <c r="B672" s="20" t="s">
        <v>302</v>
      </c>
      <c r="C672" s="30">
        <v>1390</v>
      </c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</row>
    <row r="673" spans="1:81" s="2" customFormat="1" x14ac:dyDescent="0.25">
      <c r="A673" s="28"/>
      <c r="B673" s="20" t="s">
        <v>337</v>
      </c>
      <c r="C673" s="30">
        <v>1429</v>
      </c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</row>
    <row r="674" spans="1:81" s="2" customFormat="1" x14ac:dyDescent="0.25">
      <c r="A674" s="28"/>
      <c r="B674" s="20" t="s">
        <v>338</v>
      </c>
      <c r="C674" s="30">
        <v>1460</v>
      </c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</row>
    <row r="675" spans="1:81" s="2" customFormat="1" x14ac:dyDescent="0.25">
      <c r="A675" s="28"/>
      <c r="B675" s="20" t="s">
        <v>358</v>
      </c>
      <c r="C675" s="30">
        <v>1493</v>
      </c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</row>
    <row r="676" spans="1:81" s="2" customFormat="1" x14ac:dyDescent="0.25">
      <c r="A676" s="28"/>
      <c r="B676" s="20" t="s">
        <v>360</v>
      </c>
      <c r="C676" s="30">
        <v>1528</v>
      </c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</row>
    <row r="677" spans="1:81" s="2" customFormat="1" x14ac:dyDescent="0.25">
      <c r="A677" s="28"/>
      <c r="B677" s="21" t="s">
        <v>412</v>
      </c>
      <c r="C677" s="40">
        <v>1573</v>
      </c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</row>
    <row r="678" spans="1:81" s="2" customFormat="1" x14ac:dyDescent="0.25">
      <c r="A678" s="28"/>
      <c r="B678" s="21" t="s">
        <v>413</v>
      </c>
      <c r="C678" s="40">
        <v>1622</v>
      </c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</row>
    <row r="679" spans="1:81" s="2" customFormat="1" x14ac:dyDescent="0.25">
      <c r="A679" s="28"/>
      <c r="B679" s="21" t="s">
        <v>414</v>
      </c>
      <c r="C679" s="40">
        <v>1639</v>
      </c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</row>
    <row r="680" spans="1:81" s="2" customFormat="1" x14ac:dyDescent="0.25">
      <c r="A680" s="28"/>
      <c r="B680" s="18"/>
      <c r="C680" s="32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</row>
    <row r="681" spans="1:81" s="2" customFormat="1" x14ac:dyDescent="0.25">
      <c r="A681" s="28"/>
      <c r="B681" s="18"/>
      <c r="C681" s="32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</row>
    <row r="682" spans="1:81" s="2" customFormat="1" x14ac:dyDescent="0.25">
      <c r="A682" s="28"/>
      <c r="B682" s="20"/>
      <c r="C682" s="30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</row>
    <row r="683" spans="1:81" s="2" customFormat="1" x14ac:dyDescent="0.25">
      <c r="A683" s="28"/>
      <c r="B683" s="18" t="s">
        <v>272</v>
      </c>
      <c r="C683" s="30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</row>
    <row r="684" spans="1:81" s="2" customFormat="1" x14ac:dyDescent="0.25">
      <c r="A684" s="28"/>
      <c r="B684" s="20" t="s">
        <v>302</v>
      </c>
      <c r="C684" s="30">
        <v>695</v>
      </c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</row>
    <row r="685" spans="1:81" s="2" customFormat="1" x14ac:dyDescent="0.25">
      <c r="A685" s="28"/>
      <c r="B685" s="20" t="s">
        <v>337</v>
      </c>
      <c r="C685" s="30">
        <v>715</v>
      </c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</row>
    <row r="686" spans="1:81" s="2" customFormat="1" x14ac:dyDescent="0.25">
      <c r="A686" s="28"/>
      <c r="B686" s="20" t="s">
        <v>338</v>
      </c>
      <c r="C686" s="30">
        <v>730</v>
      </c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</row>
    <row r="687" spans="1:81" s="2" customFormat="1" x14ac:dyDescent="0.25">
      <c r="A687" s="28"/>
      <c r="B687" s="20" t="s">
        <v>358</v>
      </c>
      <c r="C687" s="30">
        <v>746</v>
      </c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</row>
    <row r="688" spans="1:81" s="2" customFormat="1" x14ac:dyDescent="0.25">
      <c r="A688" s="28"/>
      <c r="B688" s="20" t="s">
        <v>360</v>
      </c>
      <c r="C688" s="30">
        <v>764</v>
      </c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1"/>
      <c r="CB688" s="11"/>
      <c r="CC688" s="11"/>
    </row>
    <row r="689" spans="1:81" s="2" customFormat="1" x14ac:dyDescent="0.25">
      <c r="A689" s="28"/>
      <c r="B689" s="21" t="s">
        <v>412</v>
      </c>
      <c r="C689" s="40">
        <v>787</v>
      </c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1"/>
      <c r="CB689" s="11"/>
      <c r="CC689" s="11"/>
    </row>
    <row r="690" spans="1:81" s="2" customFormat="1" x14ac:dyDescent="0.25">
      <c r="A690" s="28"/>
      <c r="B690" s="21" t="s">
        <v>413</v>
      </c>
      <c r="C690" s="40">
        <v>811</v>
      </c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1"/>
      <c r="CB690" s="11"/>
      <c r="CC690" s="11"/>
    </row>
    <row r="691" spans="1:81" s="2" customFormat="1" x14ac:dyDescent="0.25">
      <c r="A691" s="28"/>
      <c r="B691" s="21" t="s">
        <v>414</v>
      </c>
      <c r="C691" s="40">
        <v>820</v>
      </c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1"/>
      <c r="CB691" s="11"/>
      <c r="CC691" s="11"/>
    </row>
    <row r="692" spans="1:81" s="2" customFormat="1" x14ac:dyDescent="0.25">
      <c r="A692" s="28"/>
      <c r="B692" s="18"/>
      <c r="C692" s="32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1"/>
      <c r="CB692" s="11"/>
      <c r="CC692" s="11"/>
    </row>
    <row r="693" spans="1:81" s="2" customFormat="1" x14ac:dyDescent="0.25">
      <c r="A693" s="28"/>
      <c r="B693" s="18"/>
      <c r="C693" s="32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1"/>
      <c r="CB693" s="11"/>
      <c r="CC693" s="11"/>
    </row>
    <row r="694" spans="1:81" s="2" customFormat="1" x14ac:dyDescent="0.25">
      <c r="A694" s="28"/>
      <c r="B694" s="20"/>
      <c r="C694" s="30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</row>
    <row r="695" spans="1:81" s="2" customFormat="1" x14ac:dyDescent="0.25">
      <c r="A695" s="28"/>
      <c r="B695" s="18" t="s">
        <v>285</v>
      </c>
      <c r="C695" s="30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</row>
    <row r="696" spans="1:81" s="2" customFormat="1" x14ac:dyDescent="0.25">
      <c r="A696" s="28"/>
      <c r="B696" s="20" t="s">
        <v>302</v>
      </c>
      <c r="C696" s="30">
        <v>306</v>
      </c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1"/>
      <c r="CB696" s="11"/>
      <c r="CC696" s="11"/>
    </row>
    <row r="697" spans="1:81" s="2" customFormat="1" x14ac:dyDescent="0.25">
      <c r="A697" s="28"/>
      <c r="B697" s="20" t="s">
        <v>337</v>
      </c>
      <c r="C697" s="30">
        <v>315</v>
      </c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1"/>
      <c r="CB697" s="11"/>
      <c r="CC697" s="11"/>
    </row>
    <row r="698" spans="1:81" s="2" customFormat="1" x14ac:dyDescent="0.25">
      <c r="A698" s="28"/>
      <c r="B698" s="20" t="s">
        <v>338</v>
      </c>
      <c r="C698" s="30">
        <v>322</v>
      </c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</row>
    <row r="699" spans="1:81" s="2" customFormat="1" x14ac:dyDescent="0.25">
      <c r="A699" s="28"/>
      <c r="B699" s="20" t="s">
        <v>358</v>
      </c>
      <c r="C699" s="30">
        <v>329</v>
      </c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</row>
    <row r="700" spans="1:81" s="2" customFormat="1" x14ac:dyDescent="0.25">
      <c r="A700" s="28"/>
      <c r="B700" s="20" t="s">
        <v>360</v>
      </c>
      <c r="C700" s="30">
        <v>337</v>
      </c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1"/>
      <c r="CB700" s="11"/>
      <c r="CC700" s="11"/>
    </row>
    <row r="701" spans="1:81" s="2" customFormat="1" x14ac:dyDescent="0.25">
      <c r="A701" s="28"/>
      <c r="B701" s="21" t="s">
        <v>412</v>
      </c>
      <c r="C701" s="40">
        <v>347</v>
      </c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1"/>
      <c r="CB701" s="11"/>
      <c r="CC701" s="11"/>
    </row>
    <row r="702" spans="1:81" s="2" customFormat="1" x14ac:dyDescent="0.25">
      <c r="A702" s="28"/>
      <c r="B702" s="21" t="s">
        <v>413</v>
      </c>
      <c r="C702" s="40">
        <v>357</v>
      </c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1"/>
      <c r="CB702" s="11"/>
      <c r="CC702" s="11"/>
    </row>
    <row r="703" spans="1:81" s="2" customFormat="1" x14ac:dyDescent="0.25">
      <c r="A703" s="28"/>
      <c r="B703" s="21" t="s">
        <v>414</v>
      </c>
      <c r="C703" s="40">
        <v>361</v>
      </c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1"/>
      <c r="CB703" s="11"/>
      <c r="CC703" s="11"/>
    </row>
    <row r="704" spans="1:81" s="2" customFormat="1" x14ac:dyDescent="0.25">
      <c r="A704" s="28"/>
      <c r="B704" s="20"/>
      <c r="C704" s="30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</row>
    <row r="705" spans="1:81" s="2" customFormat="1" x14ac:dyDescent="0.25">
      <c r="A705" s="28"/>
      <c r="B705" s="20"/>
      <c r="C705" s="30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1"/>
      <c r="CB705" s="11"/>
      <c r="CC705" s="11"/>
    </row>
    <row r="706" spans="1:81" s="2" customFormat="1" x14ac:dyDescent="0.25">
      <c r="A706" s="28"/>
      <c r="C706" s="30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</row>
    <row r="707" spans="1:81" s="2" customFormat="1" x14ac:dyDescent="0.25">
      <c r="A707" s="28" t="s">
        <v>91</v>
      </c>
      <c r="B707" s="3" t="s">
        <v>92</v>
      </c>
      <c r="C707" s="30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1"/>
      <c r="CB707" s="11"/>
      <c r="CC707" s="11"/>
    </row>
    <row r="708" spans="1:81" s="2" customFormat="1" x14ac:dyDescent="0.25">
      <c r="A708" s="28"/>
      <c r="B708" s="2" t="s">
        <v>93</v>
      </c>
      <c r="C708" s="30">
        <v>62</v>
      </c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</row>
    <row r="709" spans="1:81" s="2" customFormat="1" x14ac:dyDescent="0.25">
      <c r="A709" s="28"/>
      <c r="C709" s="30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1"/>
      <c r="CB709" s="11"/>
      <c r="CC709" s="11"/>
    </row>
    <row r="710" spans="1:81" s="2" customFormat="1" x14ac:dyDescent="0.25">
      <c r="A710" s="28"/>
      <c r="C710" s="30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</row>
    <row r="711" spans="1:81" s="2" customFormat="1" x14ac:dyDescent="0.25">
      <c r="A711" s="28" t="s">
        <v>62</v>
      </c>
      <c r="C711" s="30">
        <v>450</v>
      </c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1"/>
      <c r="CB711" s="11"/>
      <c r="CC711" s="11"/>
    </row>
    <row r="712" spans="1:81" s="2" customFormat="1" x14ac:dyDescent="0.25">
      <c r="A712" s="28"/>
      <c r="C712" s="44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</row>
    <row r="713" spans="1:81" s="2" customFormat="1" x14ac:dyDescent="0.25">
      <c r="A713" s="28"/>
      <c r="C713" s="30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</row>
    <row r="714" spans="1:81" s="2" customFormat="1" x14ac:dyDescent="0.25">
      <c r="A714" s="28" t="s">
        <v>139</v>
      </c>
      <c r="B714" s="3" t="s">
        <v>275</v>
      </c>
      <c r="C714" s="44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</row>
    <row r="715" spans="1:81" s="2" customFormat="1" x14ac:dyDescent="0.25">
      <c r="A715" s="28"/>
      <c r="B715" s="3" t="s">
        <v>142</v>
      </c>
      <c r="C715" s="30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</row>
    <row r="716" spans="1:81" s="2" customFormat="1" x14ac:dyDescent="0.25">
      <c r="A716" s="28"/>
      <c r="B716" s="2" t="s">
        <v>258</v>
      </c>
      <c r="C716" s="30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1"/>
      <c r="CB716" s="11"/>
      <c r="CC716" s="11"/>
    </row>
    <row r="717" spans="1:81" s="2" customFormat="1" x14ac:dyDescent="0.25">
      <c r="A717" s="28"/>
      <c r="B717" s="2" t="s">
        <v>18</v>
      </c>
      <c r="C717" s="30">
        <v>20000</v>
      </c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1"/>
      <c r="CB717" s="11"/>
      <c r="CC717" s="11"/>
    </row>
    <row r="718" spans="1:81" s="2" customFormat="1" x14ac:dyDescent="0.25">
      <c r="A718" s="28"/>
      <c r="B718" s="2" t="s">
        <v>19</v>
      </c>
      <c r="C718" s="30">
        <v>40000</v>
      </c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</row>
    <row r="719" spans="1:81" s="2" customFormat="1" x14ac:dyDescent="0.25">
      <c r="C719" s="30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</row>
    <row r="720" spans="1:81" s="2" customFormat="1" x14ac:dyDescent="0.25">
      <c r="C720" s="30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</row>
    <row r="721" spans="1:81" s="2" customFormat="1" x14ac:dyDescent="0.25">
      <c r="A721" s="28" t="s">
        <v>44</v>
      </c>
      <c r="B721" s="3" t="s">
        <v>45</v>
      </c>
      <c r="C721" s="30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1"/>
      <c r="CB721" s="11"/>
      <c r="CC721" s="11"/>
    </row>
    <row r="722" spans="1:81" s="2" customFormat="1" x14ac:dyDescent="0.25">
      <c r="A722" s="28"/>
      <c r="B722" s="2" t="s">
        <v>77</v>
      </c>
      <c r="C722" s="44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1"/>
      <c r="CB722" s="11"/>
      <c r="CC722" s="11"/>
    </row>
    <row r="723" spans="1:81" s="2" customFormat="1" x14ac:dyDescent="0.25">
      <c r="A723" s="28"/>
      <c r="B723" s="2" t="s">
        <v>76</v>
      </c>
      <c r="C723" s="32">
        <v>0.3</v>
      </c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</row>
    <row r="724" spans="1:81" s="2" customFormat="1" x14ac:dyDescent="0.25">
      <c r="A724" s="28"/>
      <c r="C724" s="32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1"/>
      <c r="CB724" s="11"/>
      <c r="CC724" s="11"/>
    </row>
    <row r="725" spans="1:81" s="2" customFormat="1" x14ac:dyDescent="0.25">
      <c r="A725" s="28"/>
      <c r="B725" s="3"/>
      <c r="C725" s="44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1"/>
      <c r="CB725" s="11"/>
      <c r="CC725" s="11"/>
    </row>
    <row r="726" spans="1:81" s="2" customFormat="1" x14ac:dyDescent="0.25">
      <c r="A726" s="28" t="s">
        <v>46</v>
      </c>
      <c r="B726" s="3" t="s">
        <v>47</v>
      </c>
      <c r="C726" s="30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</row>
    <row r="727" spans="1:81" s="2" customFormat="1" x14ac:dyDescent="0.25">
      <c r="A727" s="28" t="s">
        <v>100</v>
      </c>
      <c r="B727" s="2" t="s">
        <v>301</v>
      </c>
      <c r="C727" s="30">
        <v>1000</v>
      </c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</row>
    <row r="728" spans="1:81" s="2" customFormat="1" x14ac:dyDescent="0.25">
      <c r="A728" s="28"/>
      <c r="B728" s="2" t="s">
        <v>246</v>
      </c>
      <c r="C728" s="30">
        <v>102</v>
      </c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</row>
    <row r="729" spans="1:81" s="2" customFormat="1" x14ac:dyDescent="0.25">
      <c r="A729" s="28"/>
      <c r="C729" s="30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</row>
    <row r="730" spans="1:81" s="2" customFormat="1" x14ac:dyDescent="0.25">
      <c r="A730" s="28"/>
      <c r="C730" s="30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</row>
    <row r="731" spans="1:81" s="2" customFormat="1" x14ac:dyDescent="0.25">
      <c r="A731" s="28" t="s">
        <v>134</v>
      </c>
      <c r="B731" s="22" t="s">
        <v>125</v>
      </c>
      <c r="C731" s="30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</row>
    <row r="732" spans="1:81" s="2" customFormat="1" x14ac:dyDescent="0.25">
      <c r="A732" s="28"/>
      <c r="B732" s="23" t="s">
        <v>345</v>
      </c>
      <c r="C732" s="30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</row>
    <row r="733" spans="1:81" s="2" customFormat="1" x14ac:dyDescent="0.25">
      <c r="A733" s="28"/>
      <c r="B733" s="23" t="s">
        <v>353</v>
      </c>
      <c r="C733" s="30">
        <v>2600</v>
      </c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</row>
    <row r="734" spans="1:81" s="2" customFormat="1" x14ac:dyDescent="0.25">
      <c r="A734" s="28"/>
      <c r="B734" s="23"/>
      <c r="C734" s="30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</row>
    <row r="735" spans="1:81" s="2" customFormat="1" ht="18" x14ac:dyDescent="0.25">
      <c r="A735" s="28"/>
      <c r="B735" s="23" t="s">
        <v>348</v>
      </c>
      <c r="C735" s="30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1"/>
      <c r="CB735" s="11"/>
      <c r="CC735" s="11"/>
    </row>
    <row r="736" spans="1:81" s="2" customFormat="1" x14ac:dyDescent="0.25">
      <c r="A736" s="28"/>
      <c r="B736" s="23" t="s">
        <v>347</v>
      </c>
      <c r="C736" s="30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1"/>
      <c r="CB736" s="11"/>
      <c r="CC736" s="11"/>
    </row>
    <row r="737" spans="1:3" s="11" customFormat="1" x14ac:dyDescent="0.25">
      <c r="A737" s="28"/>
      <c r="B737" s="23"/>
      <c r="C737" s="30"/>
    </row>
    <row r="738" spans="1:3" s="11" customFormat="1" ht="18" x14ac:dyDescent="0.25">
      <c r="A738" s="28"/>
      <c r="B738" s="23" t="s">
        <v>349</v>
      </c>
      <c r="C738" s="30"/>
    </row>
    <row r="739" spans="1:3" s="11" customFormat="1" x14ac:dyDescent="0.25">
      <c r="A739" s="28"/>
      <c r="B739" s="23" t="s">
        <v>350</v>
      </c>
      <c r="C739" s="30"/>
    </row>
    <row r="740" spans="1:3" s="11" customFormat="1" x14ac:dyDescent="0.25">
      <c r="A740" s="28"/>
      <c r="B740" s="23"/>
      <c r="C740" s="30"/>
    </row>
    <row r="741" spans="1:3" s="11" customFormat="1" x14ac:dyDescent="0.25">
      <c r="A741" s="28"/>
      <c r="B741" s="23" t="s">
        <v>351</v>
      </c>
      <c r="C741" s="30"/>
    </row>
    <row r="742" spans="1:3" s="11" customFormat="1" x14ac:dyDescent="0.25">
      <c r="A742" s="28"/>
      <c r="B742" s="23" t="s">
        <v>352</v>
      </c>
      <c r="C742" s="30"/>
    </row>
    <row r="743" spans="1:3" s="11" customFormat="1" x14ac:dyDescent="0.25">
      <c r="A743" s="28"/>
      <c r="B743" s="23"/>
      <c r="C743" s="30"/>
    </row>
    <row r="744" spans="1:3" s="11" customFormat="1" x14ac:dyDescent="0.25">
      <c r="A744" s="28"/>
      <c r="B744" s="23"/>
      <c r="C744" s="30"/>
    </row>
    <row r="745" spans="1:3" s="11" customFormat="1" x14ac:dyDescent="0.25">
      <c r="A745" s="28"/>
      <c r="B745" s="23"/>
      <c r="C745" s="30"/>
    </row>
    <row r="746" spans="1:3" s="11" customFormat="1" x14ac:dyDescent="0.25">
      <c r="A746" s="28"/>
      <c r="B746" s="22"/>
      <c r="C746" s="30"/>
    </row>
    <row r="747" spans="1:3" s="11" customFormat="1" x14ac:dyDescent="0.25">
      <c r="A747" s="70" t="s">
        <v>159</v>
      </c>
      <c r="B747" s="14" t="s">
        <v>121</v>
      </c>
      <c r="C747" s="71"/>
    </row>
    <row r="748" spans="1:3" s="11" customFormat="1" x14ac:dyDescent="0.25">
      <c r="A748" s="70" t="s">
        <v>160</v>
      </c>
      <c r="C748" s="71"/>
    </row>
    <row r="749" spans="1:3" s="11" customFormat="1" x14ac:dyDescent="0.25">
      <c r="A749" s="70"/>
      <c r="B749" s="11" t="s">
        <v>122</v>
      </c>
      <c r="C749" s="55">
        <v>0.25</v>
      </c>
    </row>
    <row r="750" spans="1:3" s="11" customFormat="1" x14ac:dyDescent="0.25">
      <c r="A750" s="70"/>
      <c r="B750" s="11" t="s">
        <v>185</v>
      </c>
      <c r="C750" s="55">
        <v>0.4</v>
      </c>
    </row>
    <row r="751" spans="1:3" s="11" customFormat="1" x14ac:dyDescent="0.25">
      <c r="A751" s="70"/>
      <c r="B751" s="11" t="s">
        <v>123</v>
      </c>
      <c r="C751" s="55">
        <v>0.5</v>
      </c>
    </row>
    <row r="752" spans="1:3" s="11" customFormat="1" x14ac:dyDescent="0.25">
      <c r="A752" s="70"/>
      <c r="B752" s="11" t="s">
        <v>124</v>
      </c>
      <c r="C752" s="55">
        <v>1.25</v>
      </c>
    </row>
    <row r="753" spans="1:81" s="11" customFormat="1" x14ac:dyDescent="0.25">
      <c r="A753" s="70"/>
      <c r="B753" s="11" t="s">
        <v>184</v>
      </c>
      <c r="C753" s="55">
        <v>1.5</v>
      </c>
    </row>
    <row r="754" spans="1:81" s="16" customFormat="1" x14ac:dyDescent="0.25">
      <c r="A754" s="70"/>
      <c r="B754" s="11"/>
      <c r="C754" s="55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</row>
    <row r="755" spans="1:81" s="2" customFormat="1" x14ac:dyDescent="0.25">
      <c r="A755" s="70"/>
      <c r="B755" s="3" t="s">
        <v>201</v>
      </c>
      <c r="C755" s="55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</row>
    <row r="756" spans="1:81" s="43" customFormat="1" x14ac:dyDescent="0.25">
      <c r="A756" s="70"/>
      <c r="B756" s="11" t="s">
        <v>186</v>
      </c>
      <c r="C756" s="55"/>
      <c r="D756" s="11"/>
    </row>
    <row r="757" spans="1:81" s="43" customFormat="1" x14ac:dyDescent="0.25">
      <c r="A757" s="70"/>
      <c r="B757" s="11"/>
      <c r="C757" s="55"/>
      <c r="D757" s="11"/>
    </row>
    <row r="758" spans="1:81" s="43" customFormat="1" x14ac:dyDescent="0.25">
      <c r="A758" s="70"/>
      <c r="B758" s="11" t="s">
        <v>189</v>
      </c>
      <c r="C758" s="55"/>
      <c r="D758" s="11"/>
    </row>
    <row r="759" spans="1:81" s="43" customFormat="1" x14ac:dyDescent="0.25">
      <c r="A759" s="70"/>
      <c r="B759" s="11" t="s">
        <v>122</v>
      </c>
      <c r="C759" s="71">
        <f>C749*50</f>
        <v>12.5</v>
      </c>
      <c r="D759" s="11"/>
    </row>
    <row r="760" spans="1:81" s="43" customFormat="1" x14ac:dyDescent="0.25">
      <c r="A760" s="70"/>
      <c r="B760" s="11" t="s">
        <v>185</v>
      </c>
      <c r="C760" s="71">
        <f>C750*50</f>
        <v>20</v>
      </c>
      <c r="D760" s="11"/>
    </row>
    <row r="761" spans="1:81" s="43" customFormat="1" x14ac:dyDescent="0.25">
      <c r="A761" s="70"/>
      <c r="B761" s="11" t="s">
        <v>123</v>
      </c>
      <c r="C761" s="71">
        <f>C751*50</f>
        <v>25</v>
      </c>
      <c r="D761" s="11"/>
    </row>
    <row r="762" spans="1:81" s="43" customFormat="1" x14ac:dyDescent="0.25">
      <c r="A762" s="70"/>
      <c r="B762" s="11" t="s">
        <v>124</v>
      </c>
      <c r="C762" s="71">
        <f>C752*50</f>
        <v>62.5</v>
      </c>
      <c r="D762" s="11"/>
    </row>
    <row r="763" spans="1:81" s="43" customFormat="1" x14ac:dyDescent="0.25">
      <c r="A763" s="70"/>
      <c r="B763" s="11" t="s">
        <v>184</v>
      </c>
      <c r="C763" s="71">
        <f>C753*50</f>
        <v>75</v>
      </c>
      <c r="D763" s="11"/>
      <c r="E763" s="72"/>
    </row>
    <row r="764" spans="1:81" s="43" customFormat="1" x14ac:dyDescent="0.25">
      <c r="A764" s="73"/>
      <c r="B764" s="16"/>
      <c r="C764" s="54"/>
      <c r="D764" s="11"/>
      <c r="E764" s="72"/>
    </row>
    <row r="765" spans="1:81" s="43" customFormat="1" x14ac:dyDescent="0.25">
      <c r="A765" s="28"/>
      <c r="B765" s="2"/>
      <c r="C765" s="30"/>
      <c r="D765" s="11"/>
      <c r="E765" s="72"/>
    </row>
    <row r="767" spans="1:81" s="43" customFormat="1" x14ac:dyDescent="0.25">
      <c r="A767" s="36" t="s">
        <v>373</v>
      </c>
      <c r="B767" s="25"/>
      <c r="C767" s="37"/>
    </row>
    <row r="768" spans="1:81" s="43" customFormat="1" x14ac:dyDescent="0.25">
      <c r="A768" s="36"/>
      <c r="B768" s="6" t="s">
        <v>410</v>
      </c>
      <c r="C768" s="37"/>
    </row>
    <row r="769" spans="1:3" s="43" customFormat="1" x14ac:dyDescent="0.25">
      <c r="A769" s="36"/>
      <c r="B769" s="6"/>
      <c r="C769" s="37"/>
    </row>
    <row r="770" spans="1:3" s="43" customFormat="1" x14ac:dyDescent="0.25">
      <c r="A770" s="36"/>
      <c r="B770" s="26"/>
      <c r="C770" s="37"/>
    </row>
    <row r="771" spans="1:3" s="43" customFormat="1" x14ac:dyDescent="0.25">
      <c r="A771" s="36"/>
      <c r="B771" s="6" t="s">
        <v>262</v>
      </c>
      <c r="C771" s="100" t="s">
        <v>13</v>
      </c>
    </row>
    <row r="772" spans="1:3" s="43" customFormat="1" x14ac:dyDescent="0.25">
      <c r="A772" s="36"/>
      <c r="B772" s="7"/>
      <c r="C772" s="37"/>
    </row>
    <row r="773" spans="1:3" s="43" customFormat="1" x14ac:dyDescent="0.25">
      <c r="A773" s="36"/>
      <c r="B773" s="7" t="s">
        <v>361</v>
      </c>
      <c r="C773" s="40">
        <v>4537.5</v>
      </c>
    </row>
    <row r="774" spans="1:3" s="43" customFormat="1" x14ac:dyDescent="0.25">
      <c r="A774" s="36"/>
      <c r="B774" s="7"/>
      <c r="C774" s="40"/>
    </row>
    <row r="775" spans="1:3" s="43" customFormat="1" x14ac:dyDescent="0.25">
      <c r="A775" s="36"/>
      <c r="B775" s="7" t="s">
        <v>50</v>
      </c>
      <c r="C775" s="40">
        <v>6700</v>
      </c>
    </row>
    <row r="776" spans="1:3" s="43" customFormat="1" x14ac:dyDescent="0.25">
      <c r="A776" s="36"/>
      <c r="B776" s="7"/>
      <c r="C776" s="37"/>
    </row>
    <row r="777" spans="1:3" s="43" customFormat="1" x14ac:dyDescent="0.25">
      <c r="A777" s="36"/>
      <c r="B777" s="7"/>
      <c r="C777" s="37"/>
    </row>
    <row r="778" spans="1:3" s="43" customFormat="1" x14ac:dyDescent="0.25">
      <c r="A778" s="36"/>
      <c r="B778" s="4"/>
      <c r="C778" s="100" t="s">
        <v>51</v>
      </c>
    </row>
    <row r="779" spans="1:3" s="43" customFormat="1" ht="11.25" x14ac:dyDescent="0.25">
      <c r="A779" s="36"/>
      <c r="B779" s="4"/>
      <c r="C779" s="101"/>
    </row>
    <row r="780" spans="1:3" s="43" customFormat="1" ht="18" x14ac:dyDescent="0.25">
      <c r="A780" s="36"/>
      <c r="B780" s="27" t="s">
        <v>264</v>
      </c>
      <c r="C780" s="101"/>
    </row>
    <row r="781" spans="1:3" s="43" customFormat="1" x14ac:dyDescent="0.25">
      <c r="A781" s="36"/>
      <c r="B781" s="7" t="s">
        <v>361</v>
      </c>
      <c r="C781" s="40">
        <f>C773*12</f>
        <v>54450</v>
      </c>
    </row>
    <row r="782" spans="1:3" s="43" customFormat="1" x14ac:dyDescent="0.25">
      <c r="A782" s="36"/>
      <c r="B782" s="7"/>
      <c r="C782" s="40"/>
    </row>
    <row r="783" spans="1:3" s="43" customFormat="1" x14ac:dyDescent="0.25">
      <c r="A783" s="36"/>
      <c r="B783" s="7" t="s">
        <v>50</v>
      </c>
      <c r="C783" s="40">
        <f>C775*12</f>
        <v>80400</v>
      </c>
    </row>
    <row r="784" spans="1:3" s="43" customFormat="1" x14ac:dyDescent="0.25">
      <c r="A784" s="36"/>
      <c r="B784" s="7"/>
      <c r="C784" s="37"/>
    </row>
    <row r="785" spans="1:5" s="43" customFormat="1" x14ac:dyDescent="0.25">
      <c r="A785" s="36"/>
      <c r="B785" s="7"/>
      <c r="C785" s="37"/>
    </row>
    <row r="786" spans="1:5" s="43" customFormat="1" x14ac:dyDescent="0.25">
      <c r="A786" s="36"/>
      <c r="B786" s="7"/>
      <c r="C786" s="37"/>
    </row>
    <row r="787" spans="1:5" s="43" customFormat="1" x14ac:dyDescent="0.25">
      <c r="A787" s="36"/>
      <c r="B787" s="26"/>
      <c r="C787" s="37"/>
    </row>
    <row r="788" spans="1:5" s="43" customFormat="1" x14ac:dyDescent="0.25">
      <c r="A788" s="36"/>
      <c r="B788" s="26"/>
      <c r="C788" s="37"/>
    </row>
    <row r="789" spans="1:5" s="43" customFormat="1" x14ac:dyDescent="0.25">
      <c r="A789" s="36"/>
      <c r="B789" s="6" t="s">
        <v>263</v>
      </c>
      <c r="C789" s="100" t="s">
        <v>13</v>
      </c>
    </row>
    <row r="790" spans="1:5" s="43" customFormat="1" x14ac:dyDescent="0.25">
      <c r="A790" s="36"/>
      <c r="B790" s="7"/>
      <c r="C790" s="37"/>
    </row>
    <row r="791" spans="1:5" s="43" customFormat="1" x14ac:dyDescent="0.25">
      <c r="A791" s="36"/>
      <c r="B791" s="4" t="s">
        <v>49</v>
      </c>
      <c r="C791" s="40">
        <f>C773</f>
        <v>4537.5</v>
      </c>
    </row>
    <row r="792" spans="1:5" s="43" customFormat="1" x14ac:dyDescent="0.25">
      <c r="A792" s="36"/>
      <c r="B792" s="7"/>
      <c r="C792" s="40"/>
    </row>
    <row r="793" spans="1:5" s="43" customFormat="1" x14ac:dyDescent="0.25">
      <c r="A793" s="36"/>
      <c r="B793" s="4" t="s">
        <v>50</v>
      </c>
      <c r="C793" s="40">
        <v>6150</v>
      </c>
    </row>
    <row r="794" spans="1:5" s="43" customFormat="1" x14ac:dyDescent="0.25">
      <c r="A794" s="36"/>
      <c r="B794" s="7"/>
      <c r="C794" s="37"/>
    </row>
    <row r="795" spans="1:5" s="43" customFormat="1" x14ac:dyDescent="0.25">
      <c r="A795" s="36"/>
      <c r="B795" s="7"/>
      <c r="C795" s="37"/>
    </row>
    <row r="796" spans="1:5" s="43" customFormat="1" x14ac:dyDescent="0.25">
      <c r="A796" s="36"/>
      <c r="B796" s="7"/>
      <c r="C796" s="37"/>
    </row>
    <row r="797" spans="1:5" s="43" customFormat="1" x14ac:dyDescent="0.25">
      <c r="A797" s="36"/>
      <c r="B797" s="7"/>
      <c r="C797" s="100" t="s">
        <v>51</v>
      </c>
    </row>
    <row r="798" spans="1:5" s="43" customFormat="1" x14ac:dyDescent="0.25">
      <c r="A798" s="36"/>
      <c r="B798" s="27"/>
      <c r="C798" s="37"/>
    </row>
    <row r="799" spans="1:5" s="43" customFormat="1" x14ac:dyDescent="0.25">
      <c r="A799" s="36"/>
      <c r="B799" s="4" t="s">
        <v>49</v>
      </c>
      <c r="C799" s="40">
        <f>C791*12</f>
        <v>54450</v>
      </c>
      <c r="E799" s="72"/>
    </row>
    <row r="800" spans="1:5" s="43" customFormat="1" x14ac:dyDescent="0.25">
      <c r="A800" s="36"/>
      <c r="B800" s="7"/>
      <c r="C800" s="40"/>
      <c r="E800" s="72"/>
    </row>
    <row r="801" spans="1:3" s="43" customFormat="1" x14ac:dyDescent="0.25">
      <c r="A801" s="36"/>
      <c r="B801" s="4" t="s">
        <v>50</v>
      </c>
      <c r="C801" s="40">
        <f>C793*12</f>
        <v>73800</v>
      </c>
    </row>
    <row r="802" spans="1:3" s="43" customFormat="1" x14ac:dyDescent="0.25">
      <c r="A802" s="36"/>
      <c r="B802" s="7"/>
      <c r="C802" s="37"/>
    </row>
    <row r="803" spans="1:3" s="43" customFormat="1" x14ac:dyDescent="0.25">
      <c r="A803" s="36"/>
      <c r="B803" s="6"/>
      <c r="C803" s="37"/>
    </row>
    <row r="804" spans="1:3" s="43" customFormat="1" x14ac:dyDescent="0.25">
      <c r="A804" s="36"/>
      <c r="B804" s="7"/>
      <c r="C804" s="37"/>
    </row>
    <row r="805" spans="1:3" s="43" customFormat="1" x14ac:dyDescent="0.25">
      <c r="A805" s="36"/>
      <c r="B805" s="7"/>
      <c r="C805" s="37"/>
    </row>
    <row r="806" spans="1:3" s="43" customFormat="1" x14ac:dyDescent="0.25">
      <c r="A806" s="36"/>
      <c r="B806" s="7"/>
      <c r="C806" s="37"/>
    </row>
    <row r="807" spans="1:3" s="43" customFormat="1" ht="18" x14ac:dyDescent="0.25">
      <c r="A807" s="36"/>
      <c r="B807" s="6" t="s">
        <v>415</v>
      </c>
      <c r="C807" s="37"/>
    </row>
    <row r="808" spans="1:3" s="43" customFormat="1" ht="18" x14ac:dyDescent="0.25">
      <c r="A808" s="36"/>
      <c r="B808" s="27" t="s">
        <v>265</v>
      </c>
      <c r="C808" s="37"/>
    </row>
    <row r="809" spans="1:3" s="43" customFormat="1" x14ac:dyDescent="0.25">
      <c r="A809" s="36"/>
      <c r="B809" s="7"/>
      <c r="C809" s="37"/>
    </row>
    <row r="810" spans="1:3" s="43" customFormat="1" x14ac:dyDescent="0.25">
      <c r="A810" s="36"/>
      <c r="B810" s="4" t="s">
        <v>63</v>
      </c>
      <c r="C810" s="40">
        <v>5062.5</v>
      </c>
    </row>
    <row r="811" spans="1:3" s="43" customFormat="1" x14ac:dyDescent="0.25">
      <c r="A811" s="36"/>
      <c r="B811" s="4" t="s">
        <v>90</v>
      </c>
      <c r="C811" s="40">
        <f>C810*12</f>
        <v>60750</v>
      </c>
    </row>
    <row r="812" spans="1:3" s="43" customFormat="1" x14ac:dyDescent="0.25">
      <c r="A812" s="36"/>
      <c r="B812" s="7"/>
      <c r="C812" s="37"/>
    </row>
    <row r="813" spans="1:3" s="43" customFormat="1" x14ac:dyDescent="0.25">
      <c r="A813" s="36"/>
      <c r="B813" s="7"/>
      <c r="C813" s="37"/>
    </row>
    <row r="814" spans="1:3" s="43" customFormat="1" x14ac:dyDescent="0.25">
      <c r="A814" s="36"/>
      <c r="B814" s="7"/>
      <c r="C814" s="37"/>
    </row>
    <row r="815" spans="1:3" s="43" customFormat="1" x14ac:dyDescent="0.25">
      <c r="A815" s="36"/>
      <c r="B815" s="7"/>
      <c r="C815" s="37"/>
    </row>
    <row r="816" spans="1:3" s="43" customFormat="1" x14ac:dyDescent="0.25">
      <c r="A816" s="36"/>
      <c r="B816" s="26"/>
      <c r="C816" s="37"/>
    </row>
    <row r="817" spans="1:5" s="43" customFormat="1" x14ac:dyDescent="0.25">
      <c r="A817" s="36"/>
      <c r="B817" s="6" t="s">
        <v>65</v>
      </c>
      <c r="C817" s="37"/>
    </row>
    <row r="818" spans="1:5" s="43" customFormat="1" x14ac:dyDescent="0.25">
      <c r="A818" s="36"/>
      <c r="B818" s="7" t="s">
        <v>283</v>
      </c>
      <c r="C818" s="74">
        <v>7.2999999999999995E-2</v>
      </c>
    </row>
    <row r="819" spans="1:5" s="43" customFormat="1" x14ac:dyDescent="0.25">
      <c r="A819" s="36"/>
      <c r="B819" s="7"/>
      <c r="C819" s="37"/>
    </row>
    <row r="820" spans="1:5" s="43" customFormat="1" x14ac:dyDescent="0.25">
      <c r="A820" s="36"/>
      <c r="B820" s="7" t="s">
        <v>284</v>
      </c>
      <c r="C820" s="74">
        <v>7.2999999999999995E-2</v>
      </c>
    </row>
    <row r="821" spans="1:5" s="43" customFormat="1" x14ac:dyDescent="0.25">
      <c r="A821" s="36"/>
      <c r="B821" s="7"/>
      <c r="C821" s="75"/>
    </row>
    <row r="822" spans="1:5" s="43" customFormat="1" x14ac:dyDescent="0.25">
      <c r="A822" s="36"/>
      <c r="B822" s="46" t="s">
        <v>362</v>
      </c>
      <c r="C822" s="102"/>
    </row>
    <row r="823" spans="1:5" s="43" customFormat="1" x14ac:dyDescent="0.25">
      <c r="A823" s="36"/>
      <c r="B823" s="88" t="s">
        <v>450</v>
      </c>
      <c r="C823" s="89">
        <f>2.55%+0.25%+0.25%</f>
        <v>3.0499999999999996E-2</v>
      </c>
    </row>
    <row r="824" spans="1:5" s="43" customFormat="1" x14ac:dyDescent="0.25">
      <c r="A824" s="36"/>
      <c r="B824" s="7" t="s">
        <v>239</v>
      </c>
      <c r="C824" s="76">
        <v>2.5000000000000001E-3</v>
      </c>
    </row>
    <row r="825" spans="1:5" s="43" customFormat="1" x14ac:dyDescent="0.25">
      <c r="A825" s="36"/>
      <c r="B825" s="7" t="s">
        <v>238</v>
      </c>
      <c r="C825" s="76"/>
    </row>
    <row r="826" spans="1:5" s="43" customFormat="1" x14ac:dyDescent="0.25">
      <c r="A826" s="36"/>
      <c r="B826" s="7"/>
      <c r="C826" s="76"/>
    </row>
    <row r="827" spans="1:5" s="43" customFormat="1" x14ac:dyDescent="0.25">
      <c r="A827" s="36"/>
      <c r="B827" s="4" t="s">
        <v>66</v>
      </c>
      <c r="C827" s="74">
        <v>0.186</v>
      </c>
      <c r="E827" s="77"/>
    </row>
    <row r="828" spans="1:5" s="43" customFormat="1" ht="9.75" thickBot="1" x14ac:dyDescent="0.3">
      <c r="A828" s="36"/>
      <c r="B828" s="7"/>
      <c r="C828" s="74"/>
    </row>
    <row r="829" spans="1:5" s="43" customFormat="1" ht="9.75" thickBot="1" x14ac:dyDescent="0.3">
      <c r="A829" s="36"/>
      <c r="B829" s="78" t="s">
        <v>67</v>
      </c>
      <c r="C829" s="79">
        <v>2.5000000000000001E-2</v>
      </c>
    </row>
    <row r="830" spans="1:5" s="43" customFormat="1" x14ac:dyDescent="0.25">
      <c r="A830" s="36"/>
      <c r="B830" s="4"/>
      <c r="C830" s="80"/>
    </row>
    <row r="831" spans="1:5" s="43" customFormat="1" x14ac:dyDescent="0.25">
      <c r="A831" s="36"/>
      <c r="B831" s="4"/>
      <c r="C831" s="74"/>
    </row>
    <row r="832" spans="1:5" s="43" customFormat="1" x14ac:dyDescent="0.25">
      <c r="A832" s="36"/>
      <c r="B832" s="7"/>
      <c r="C832" s="75"/>
    </row>
    <row r="833" spans="1:3" s="43" customFormat="1" x14ac:dyDescent="0.25">
      <c r="A833" s="36"/>
      <c r="B833" s="84" t="s">
        <v>68</v>
      </c>
      <c r="C833" s="90"/>
    </row>
    <row r="834" spans="1:3" s="43" customFormat="1" x14ac:dyDescent="0.25">
      <c r="A834" s="36"/>
      <c r="B834" s="49" t="s">
        <v>363</v>
      </c>
      <c r="C834" s="91"/>
    </row>
    <row r="835" spans="1:3" s="43" customFormat="1" x14ac:dyDescent="0.25">
      <c r="A835" s="36"/>
      <c r="B835" s="49" t="s">
        <v>158</v>
      </c>
      <c r="C835" s="92">
        <f>1.775%+0.25%</f>
        <v>2.0249999999999997E-2</v>
      </c>
    </row>
    <row r="836" spans="1:3" s="43" customFormat="1" x14ac:dyDescent="0.25">
      <c r="A836" s="36"/>
      <c r="B836" s="61" t="s">
        <v>239</v>
      </c>
      <c r="C836" s="93">
        <v>2.5000000000000001E-3</v>
      </c>
    </row>
    <row r="837" spans="1:3" s="43" customFormat="1" x14ac:dyDescent="0.25">
      <c r="A837" s="36"/>
      <c r="B837" s="61"/>
      <c r="C837" s="93"/>
    </row>
    <row r="838" spans="1:3" s="43" customFormat="1" x14ac:dyDescent="0.25">
      <c r="A838" s="36"/>
      <c r="B838" s="51" t="s">
        <v>72</v>
      </c>
      <c r="C838" s="94">
        <f>0.775%+0.25%</f>
        <v>1.025E-2</v>
      </c>
    </row>
    <row r="839" spans="1:3" s="43" customFormat="1" x14ac:dyDescent="0.25">
      <c r="A839" s="36"/>
      <c r="B839" s="7"/>
      <c r="C839" s="37"/>
    </row>
    <row r="840" spans="1:3" s="43" customFormat="1" x14ac:dyDescent="0.25">
      <c r="A840" s="36"/>
      <c r="B840" s="7"/>
      <c r="C840" s="81"/>
    </row>
    <row r="841" spans="1:3" s="43" customFormat="1" x14ac:dyDescent="0.25">
      <c r="A841" s="36"/>
      <c r="B841" s="7"/>
      <c r="C841" s="82"/>
    </row>
    <row r="842" spans="1:3" s="43" customFormat="1" x14ac:dyDescent="0.25">
      <c r="A842" s="36"/>
      <c r="B842" s="7"/>
      <c r="C842" s="82"/>
    </row>
    <row r="843" spans="1:3" s="43" customFormat="1" x14ac:dyDescent="0.25">
      <c r="A843" s="36"/>
      <c r="B843" s="6" t="s">
        <v>252</v>
      </c>
      <c r="C843" s="37"/>
    </row>
    <row r="844" spans="1:3" s="43" customFormat="1" x14ac:dyDescent="0.25">
      <c r="A844" s="36"/>
      <c r="B844" s="26"/>
      <c r="C844" s="37"/>
    </row>
    <row r="845" spans="1:3" s="43" customFormat="1" ht="11.25" x14ac:dyDescent="0.25">
      <c r="A845" s="36"/>
      <c r="B845" s="27" t="s">
        <v>48</v>
      </c>
      <c r="C845" s="101" t="s">
        <v>13</v>
      </c>
    </row>
    <row r="846" spans="1:3" s="43" customFormat="1" x14ac:dyDescent="0.25">
      <c r="A846" s="36"/>
      <c r="B846" s="7" t="s">
        <v>63</v>
      </c>
      <c r="C846" s="37">
        <v>3115</v>
      </c>
    </row>
    <row r="847" spans="1:3" s="43" customFormat="1" x14ac:dyDescent="0.25">
      <c r="A847" s="36"/>
      <c r="B847" s="7" t="s">
        <v>90</v>
      </c>
      <c r="C847" s="37">
        <f>C846*12</f>
        <v>37380</v>
      </c>
    </row>
    <row r="848" spans="1:3" s="43" customFormat="1" x14ac:dyDescent="0.25">
      <c r="A848" s="36"/>
      <c r="B848" s="7"/>
      <c r="C848" s="37"/>
    </row>
    <row r="849" spans="1:81" s="43" customFormat="1" ht="11.25" x14ac:dyDescent="0.25">
      <c r="A849" s="36"/>
      <c r="B849" s="27" t="s">
        <v>52</v>
      </c>
      <c r="C849" s="103" t="s">
        <v>13</v>
      </c>
    </row>
    <row r="850" spans="1:81" s="43" customFormat="1" x14ac:dyDescent="0.25">
      <c r="A850" s="36"/>
      <c r="B850" s="7" t="s">
        <v>63</v>
      </c>
      <c r="C850" s="37">
        <v>2870</v>
      </c>
    </row>
    <row r="851" spans="1:81" s="43" customFormat="1" x14ac:dyDescent="0.25">
      <c r="A851" s="36"/>
      <c r="B851" s="7" t="s">
        <v>90</v>
      </c>
      <c r="C851" s="37">
        <f>C850*12</f>
        <v>34440</v>
      </c>
    </row>
    <row r="852" spans="1:81" x14ac:dyDescent="0.25">
      <c r="A852" s="36"/>
      <c r="B852" s="7"/>
      <c r="C852" s="40"/>
    </row>
    <row r="853" spans="1:81" x14ac:dyDescent="0.25">
      <c r="A853" s="36"/>
      <c r="B853" s="7"/>
      <c r="C853" s="37"/>
    </row>
    <row r="854" spans="1:81" x14ac:dyDescent="0.25">
      <c r="A854" s="36"/>
      <c r="B854" s="7"/>
      <c r="C854" s="37"/>
    </row>
    <row r="855" spans="1:81" x14ac:dyDescent="0.25">
      <c r="A855" s="83"/>
      <c r="B855" s="7"/>
      <c r="C855" s="80"/>
    </row>
    <row r="856" spans="1:81" x14ac:dyDescent="0.25">
      <c r="A856" s="83"/>
      <c r="B856" s="84" t="s">
        <v>297</v>
      </c>
      <c r="C856" s="85"/>
    </row>
    <row r="857" spans="1:81" x14ac:dyDescent="0.25">
      <c r="A857" s="83"/>
      <c r="B857" s="61" t="s">
        <v>295</v>
      </c>
      <c r="C857" s="86">
        <f>C773*7.3/100</f>
        <v>331.23750000000001</v>
      </c>
    </row>
    <row r="858" spans="1:81" x14ac:dyDescent="0.25">
      <c r="A858" s="83"/>
      <c r="B858" s="63" t="s">
        <v>296</v>
      </c>
      <c r="C858" s="87">
        <f>C773*7/100</f>
        <v>317.625</v>
      </c>
    </row>
    <row r="859" spans="1:81" s="2" customFormat="1" x14ac:dyDescent="0.25">
      <c r="A859" s="83"/>
      <c r="B859" s="7"/>
      <c r="C859" s="80"/>
      <c r="D859" s="43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1"/>
      <c r="CB859" s="11"/>
      <c r="CC859" s="11"/>
    </row>
    <row r="860" spans="1:81" s="2" customFormat="1" x14ac:dyDescent="0.25">
      <c r="A860" s="83"/>
      <c r="B860" s="7"/>
      <c r="C860" s="80"/>
      <c r="D860" s="43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1"/>
      <c r="CB860" s="11"/>
      <c r="CC860" s="11"/>
    </row>
    <row r="861" spans="1:81" x14ac:dyDescent="0.25">
      <c r="A861" s="83"/>
      <c r="B861" s="7"/>
      <c r="C861" s="80"/>
    </row>
    <row r="862" spans="1:81" x14ac:dyDescent="0.25">
      <c r="A862" s="83"/>
      <c r="B862" s="84" t="s">
        <v>300</v>
      </c>
      <c r="C862" s="104"/>
    </row>
    <row r="863" spans="1:81" x14ac:dyDescent="0.25">
      <c r="A863" s="83"/>
      <c r="B863" s="61" t="s">
        <v>299</v>
      </c>
      <c r="C863" s="86">
        <v>69.2</v>
      </c>
    </row>
    <row r="864" spans="1:81" x14ac:dyDescent="0.25">
      <c r="A864" s="83"/>
      <c r="B864" s="63" t="s">
        <v>298</v>
      </c>
      <c r="C864" s="87">
        <v>46.51</v>
      </c>
    </row>
    <row r="865" spans="1:81" x14ac:dyDescent="0.25">
      <c r="A865" s="83"/>
      <c r="B865" s="7"/>
      <c r="C865" s="80"/>
    </row>
    <row r="870" spans="1:81" s="2" customFormat="1" x14ac:dyDescent="0.25">
      <c r="A870" s="41" t="s">
        <v>244</v>
      </c>
      <c r="C870" s="42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</row>
  </sheetData>
  <printOptions gridLines="1"/>
  <pageMargins left="1.1811023622047245" right="0.78740157480314965" top="0.78740157480314965" bottom="0.78740157480314965" header="0.51181102362204722" footer="0.51181102362204722"/>
  <pageSetup paperSize="9" scale="80" fitToHeight="12" orientation="portrait" r:id="rId1"/>
  <headerFooter alignWithMargins="0">
    <oddFooter>&amp;C- &amp;P -</oddFooter>
  </headerFooter>
  <rowBreaks count="4" manualBreakCount="4">
    <brk id="248" max="2" man="1"/>
    <brk id="342" max="2" man="1"/>
    <brk id="502" max="2" man="1"/>
    <brk id="694" max="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2019 Newsletter</vt:lpstr>
      <vt:lpstr>'2019 Newsletter'!Druckbereich</vt:lpstr>
      <vt:lpstr>'2019 Newsletter'!Drucktitel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dc:description>Aktualisierung und Ergänzung zum 01.08.04_x000d_
_x000d_
Zugrunde liegende Vorlage: _x000d_
Basisvorlage konnte nicht ermittelt werden!</dc:description>
  <cp:lastModifiedBy>Moira Frank</cp:lastModifiedBy>
  <cp:lastPrinted>2018-12-23T17:18:34Z</cp:lastPrinted>
  <dcterms:created xsi:type="dcterms:W3CDTF">1999-12-22T13:22:18Z</dcterms:created>
  <dcterms:modified xsi:type="dcterms:W3CDTF">2019-01-09T11:07:40Z</dcterms:modified>
</cp:coreProperties>
</file>