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03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prof.dr.konradumlauf/Documents/Dashoefer/DashöferEXCEL/"/>
    </mc:Choice>
  </mc:AlternateContent>
  <xr:revisionPtr revIDLastSave="0" documentId="13_ncr:40009_{E43862D6-F487-3643-BFF5-0B2CA2792072}" xr6:coauthVersionLast="47" xr6:coauthVersionMax="47" xr10:uidLastSave="{00000000-0000-0000-0000-000000000000}"/>
  <bookViews>
    <workbookView xWindow="2500" yWindow="1400" windowWidth="26000" windowHeight="16340"/>
  </bookViews>
  <sheets>
    <sheet name="Hauptstelle" sheetId="15" r:id="rId1"/>
    <sheet name="Sachbücher Hauptstelle" sheetId="6" r:id="rId2"/>
    <sheet name="Zweigstelle_1" sheetId="41" r:id="rId3"/>
    <sheet name="Zweigstelle_2" sheetId="42" r:id="rId4"/>
    <sheet name="Zweigstelle_3" sheetId="43" r:id="rId5"/>
    <sheet name="Zweigstelle_4" sheetId="44" r:id="rId6"/>
    <sheet name="Zweigstelle_5" sheetId="45" r:id="rId7"/>
    <sheet name="Zweigstelle_6" sheetId="46" r:id="rId8"/>
    <sheet name="Zweigstelle_7" sheetId="47" r:id="rId9"/>
    <sheet name="Zweigstelle_8" sheetId="40" r:id="rId10"/>
    <sheet name="Zweigstelle_9" sheetId="39" r:id="rId11"/>
  </sheets>
  <definedNames>
    <definedName name="Bestandsblöcke">#REF!</definedName>
    <definedName name="SachliteraturBibliotheken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W52" i="15" l="1"/>
  <c r="E37" i="39"/>
  <c r="W2" i="39"/>
  <c r="E37" i="40"/>
  <c r="B37" i="40"/>
  <c r="B49" i="15"/>
  <c r="E37" i="47"/>
  <c r="E37" i="46"/>
  <c r="E37" i="45"/>
  <c r="W2" i="45"/>
  <c r="W3" i="45"/>
  <c r="W4" i="45"/>
  <c r="W5" i="45"/>
  <c r="W6" i="45"/>
  <c r="W7" i="45"/>
  <c r="W8" i="45"/>
  <c r="W9" i="45"/>
  <c r="W10" i="45"/>
  <c r="W11" i="45"/>
  <c r="W12" i="45"/>
  <c r="W13" i="45"/>
  <c r="W14" i="45"/>
  <c r="W15" i="45"/>
  <c r="W16" i="45"/>
  <c r="W17" i="45"/>
  <c r="W18" i="45"/>
  <c r="W19" i="45"/>
  <c r="W20" i="45"/>
  <c r="W21" i="45"/>
  <c r="W22" i="45"/>
  <c r="W23" i="45"/>
  <c r="W24" i="45"/>
  <c r="W25" i="45"/>
  <c r="W26" i="45"/>
  <c r="W27" i="45"/>
  <c r="W28" i="45"/>
  <c r="W29" i="45"/>
  <c r="W30" i="45"/>
  <c r="W31" i="45"/>
  <c r="W32" i="45"/>
  <c r="W33" i="45"/>
  <c r="W34" i="45"/>
  <c r="W35" i="45"/>
  <c r="W36" i="45"/>
  <c r="E37" i="44"/>
  <c r="W2" i="44"/>
  <c r="W3" i="44"/>
  <c r="W4" i="44"/>
  <c r="W5" i="44"/>
  <c r="W6" i="44"/>
  <c r="W7" i="44"/>
  <c r="W8" i="44"/>
  <c r="W9" i="44"/>
  <c r="W10" i="44"/>
  <c r="W11" i="44"/>
  <c r="W12" i="44"/>
  <c r="W13" i="44"/>
  <c r="W14" i="44"/>
  <c r="W15" i="44"/>
  <c r="W16" i="44"/>
  <c r="W17" i="44"/>
  <c r="W18" i="44"/>
  <c r="W19" i="44"/>
  <c r="W20" i="44"/>
  <c r="W21" i="44"/>
  <c r="W22" i="44"/>
  <c r="W23" i="44"/>
  <c r="W24" i="44"/>
  <c r="W25" i="44"/>
  <c r="W26" i="44"/>
  <c r="W27" i="44"/>
  <c r="W28" i="44"/>
  <c r="W29" i="44"/>
  <c r="W30" i="44"/>
  <c r="W31" i="44"/>
  <c r="W32" i="44"/>
  <c r="W33" i="44"/>
  <c r="W34" i="44"/>
  <c r="W35" i="44"/>
  <c r="W36" i="44"/>
  <c r="E37" i="43"/>
  <c r="W2" i="43"/>
  <c r="W3" i="43"/>
  <c r="W4" i="43"/>
  <c r="W5" i="43"/>
  <c r="W6" i="43"/>
  <c r="W7" i="43"/>
  <c r="W8" i="43"/>
  <c r="W9" i="43"/>
  <c r="W10" i="43"/>
  <c r="W11" i="43"/>
  <c r="W12" i="43"/>
  <c r="W13" i="43"/>
  <c r="W14" i="43"/>
  <c r="W15" i="43"/>
  <c r="W16" i="43"/>
  <c r="W17" i="43"/>
  <c r="W18" i="43"/>
  <c r="W19" i="43"/>
  <c r="W20" i="43"/>
  <c r="W21" i="43"/>
  <c r="W22" i="43"/>
  <c r="W23" i="43"/>
  <c r="W24" i="43"/>
  <c r="W25" i="43"/>
  <c r="W26" i="43"/>
  <c r="W27" i="43"/>
  <c r="W28" i="43"/>
  <c r="W29" i="43"/>
  <c r="W30" i="43"/>
  <c r="W31" i="43"/>
  <c r="W32" i="43"/>
  <c r="W33" i="43"/>
  <c r="W34" i="43"/>
  <c r="W35" i="43"/>
  <c r="W36" i="43"/>
  <c r="E37" i="42"/>
  <c r="W2" i="42"/>
  <c r="W3" i="42"/>
  <c r="W4" i="42"/>
  <c r="W5" i="42"/>
  <c r="W6" i="42"/>
  <c r="W7" i="42"/>
  <c r="W8" i="42"/>
  <c r="W9" i="42"/>
  <c r="W10" i="42"/>
  <c r="W11" i="42"/>
  <c r="W12" i="42"/>
  <c r="W13" i="42"/>
  <c r="W14" i="42"/>
  <c r="W15" i="42"/>
  <c r="W16" i="42"/>
  <c r="W17" i="42"/>
  <c r="W18" i="42"/>
  <c r="W19" i="42"/>
  <c r="W20" i="42"/>
  <c r="W21" i="42"/>
  <c r="W22" i="42"/>
  <c r="W23" i="42"/>
  <c r="W24" i="42"/>
  <c r="W25" i="42"/>
  <c r="W26" i="42"/>
  <c r="W27" i="42"/>
  <c r="W28" i="42"/>
  <c r="W29" i="42"/>
  <c r="W30" i="42"/>
  <c r="W31" i="42"/>
  <c r="W32" i="42"/>
  <c r="W33" i="42"/>
  <c r="W34" i="42"/>
  <c r="W35" i="42"/>
  <c r="W36" i="42"/>
  <c r="E37" i="41"/>
  <c r="E42" i="15" s="1"/>
  <c r="W2" i="41"/>
  <c r="W3" i="41"/>
  <c r="W4" i="41"/>
  <c r="W5" i="41"/>
  <c r="W6" i="41"/>
  <c r="W7" i="41"/>
  <c r="W8" i="41"/>
  <c r="W9" i="41"/>
  <c r="W10" i="41"/>
  <c r="W11" i="41"/>
  <c r="W12" i="41"/>
  <c r="W13" i="41"/>
  <c r="W14" i="41"/>
  <c r="W15" i="41"/>
  <c r="W16" i="41"/>
  <c r="W17" i="41"/>
  <c r="W18" i="41"/>
  <c r="W19" i="41"/>
  <c r="W20" i="41"/>
  <c r="W21" i="41"/>
  <c r="W22" i="41"/>
  <c r="W23" i="41"/>
  <c r="W24" i="41"/>
  <c r="W25" i="41"/>
  <c r="W26" i="41"/>
  <c r="W27" i="41"/>
  <c r="W28" i="41"/>
  <c r="W29" i="41"/>
  <c r="W30" i="41"/>
  <c r="W31" i="41"/>
  <c r="W32" i="41"/>
  <c r="W33" i="41"/>
  <c r="W34" i="41"/>
  <c r="W35" i="41"/>
  <c r="W36" i="41"/>
  <c r="W4" i="15"/>
  <c r="W5" i="15"/>
  <c r="W6" i="15"/>
  <c r="W7" i="15"/>
  <c r="W8" i="15"/>
  <c r="W9" i="15"/>
  <c r="W10" i="15"/>
  <c r="W11" i="15"/>
  <c r="W12" i="15"/>
  <c r="W13" i="15"/>
  <c r="W14" i="15"/>
  <c r="W15" i="15"/>
  <c r="W16" i="15"/>
  <c r="W17" i="15"/>
  <c r="W18" i="15"/>
  <c r="W19" i="15"/>
  <c r="W20" i="15"/>
  <c r="W21" i="15"/>
  <c r="W22" i="15"/>
  <c r="W23" i="15"/>
  <c r="W24" i="15"/>
  <c r="W25" i="15"/>
  <c r="W26" i="15"/>
  <c r="W27" i="15"/>
  <c r="W28" i="15"/>
  <c r="W29" i="15"/>
  <c r="W30" i="15"/>
  <c r="W31" i="15"/>
  <c r="W32" i="15"/>
  <c r="W33" i="15"/>
  <c r="W34" i="15"/>
  <c r="W35" i="15"/>
  <c r="W36" i="15"/>
  <c r="W37" i="15"/>
  <c r="H37" i="15"/>
  <c r="I37" i="15" s="1"/>
  <c r="H36" i="15"/>
  <c r="I36" i="15" s="1"/>
  <c r="H35" i="15"/>
  <c r="I35" i="15"/>
  <c r="H34" i="15"/>
  <c r="I34" i="15"/>
  <c r="H33" i="15"/>
  <c r="I33" i="15" s="1"/>
  <c r="H32" i="15"/>
  <c r="I32" i="15"/>
  <c r="H31" i="15"/>
  <c r="I31" i="15" s="1"/>
  <c r="H30" i="15"/>
  <c r="I30" i="15" s="1"/>
  <c r="H29" i="15"/>
  <c r="I29" i="15" s="1"/>
  <c r="H28" i="15"/>
  <c r="I28" i="15"/>
  <c r="H27" i="15"/>
  <c r="I27" i="15" s="1"/>
  <c r="H26" i="15"/>
  <c r="I26" i="15" s="1"/>
  <c r="H25" i="15"/>
  <c r="I25" i="15"/>
  <c r="H24" i="15"/>
  <c r="I24" i="15"/>
  <c r="H23" i="15"/>
  <c r="I23" i="15"/>
  <c r="H22" i="15"/>
  <c r="I22" i="15"/>
  <c r="H21" i="15"/>
  <c r="I21" i="15"/>
  <c r="H20" i="15"/>
  <c r="I20" i="15"/>
  <c r="H19" i="15"/>
  <c r="I19" i="15" s="1"/>
  <c r="H18" i="15"/>
  <c r="I18" i="15"/>
  <c r="H17" i="15"/>
  <c r="I17" i="15"/>
  <c r="H16" i="15"/>
  <c r="I16" i="15"/>
  <c r="H15" i="15"/>
  <c r="I15" i="15"/>
  <c r="H14" i="15"/>
  <c r="I14" i="15"/>
  <c r="H13" i="15"/>
  <c r="I13" i="15"/>
  <c r="H12" i="15"/>
  <c r="I12" i="15"/>
  <c r="H11" i="15"/>
  <c r="I11" i="15" s="1"/>
  <c r="H10" i="15"/>
  <c r="I10" i="15"/>
  <c r="H9" i="15"/>
  <c r="I9" i="15"/>
  <c r="H8" i="15"/>
  <c r="I8" i="15"/>
  <c r="H7" i="15"/>
  <c r="I7" i="15"/>
  <c r="H6" i="15"/>
  <c r="I6" i="15"/>
  <c r="H5" i="15"/>
  <c r="I5" i="15"/>
  <c r="H4" i="15"/>
  <c r="I4" i="15"/>
  <c r="C37" i="41"/>
  <c r="E43" i="15"/>
  <c r="E45" i="15"/>
  <c r="E46" i="15"/>
  <c r="E49" i="15"/>
  <c r="K4" i="15"/>
  <c r="O4" i="15" s="1"/>
  <c r="K5" i="15"/>
  <c r="O5" i="15" s="1"/>
  <c r="K6" i="15"/>
  <c r="O6" i="15"/>
  <c r="K7" i="15"/>
  <c r="O7" i="15" s="1"/>
  <c r="K8" i="15"/>
  <c r="O8" i="15" s="1"/>
  <c r="K9" i="15"/>
  <c r="O9" i="15" s="1"/>
  <c r="K10" i="15"/>
  <c r="O10" i="15" s="1"/>
  <c r="K11" i="15"/>
  <c r="O11" i="15"/>
  <c r="K12" i="15"/>
  <c r="O12" i="15"/>
  <c r="K13" i="15"/>
  <c r="O13" i="15"/>
  <c r="K14" i="15"/>
  <c r="O14" i="15" s="1"/>
  <c r="K15" i="15"/>
  <c r="O15" i="15"/>
  <c r="K16" i="15"/>
  <c r="O16" i="15"/>
  <c r="K17" i="15"/>
  <c r="O17" i="15" s="1"/>
  <c r="K18" i="15"/>
  <c r="O18" i="15"/>
  <c r="K19" i="15"/>
  <c r="O19" i="15" s="1"/>
  <c r="K20" i="15"/>
  <c r="O20" i="15"/>
  <c r="K21" i="15"/>
  <c r="O21" i="15" s="1"/>
  <c r="K22" i="15"/>
  <c r="O22" i="15" s="1"/>
  <c r="K23" i="15"/>
  <c r="O23" i="15"/>
  <c r="K24" i="15"/>
  <c r="O24" i="15" s="1"/>
  <c r="K25" i="15"/>
  <c r="O25" i="15" s="1"/>
  <c r="K26" i="15"/>
  <c r="O26" i="15"/>
  <c r="K27" i="15"/>
  <c r="O27" i="15" s="1"/>
  <c r="K28" i="15"/>
  <c r="O28" i="15"/>
  <c r="K29" i="15"/>
  <c r="O29" i="15"/>
  <c r="K30" i="15"/>
  <c r="O30" i="15"/>
  <c r="K31" i="15"/>
  <c r="O31" i="15"/>
  <c r="K32" i="15"/>
  <c r="O32" i="15"/>
  <c r="K33" i="15"/>
  <c r="O33" i="15" s="1"/>
  <c r="K34" i="15"/>
  <c r="O34" i="15" s="1"/>
  <c r="K35" i="15"/>
  <c r="O35" i="15"/>
  <c r="K36" i="15"/>
  <c r="O36" i="15" s="1"/>
  <c r="K37" i="15"/>
  <c r="O37" i="15"/>
  <c r="C37" i="39"/>
  <c r="C37" i="40"/>
  <c r="C49" i="15" s="1"/>
  <c r="C37" i="47"/>
  <c r="C37" i="46"/>
  <c r="C47" i="15"/>
  <c r="C37" i="45"/>
  <c r="C37" i="44"/>
  <c r="H37" i="44"/>
  <c r="C37" i="43"/>
  <c r="C44" i="15" s="1"/>
  <c r="C37" i="42"/>
  <c r="C43" i="15" s="1"/>
  <c r="T4" i="15"/>
  <c r="T5" i="15"/>
  <c r="T6" i="15"/>
  <c r="T7" i="15"/>
  <c r="T8" i="15"/>
  <c r="T9" i="15"/>
  <c r="T10" i="15"/>
  <c r="T11" i="15"/>
  <c r="T12" i="15"/>
  <c r="T13" i="15"/>
  <c r="T14" i="15"/>
  <c r="T15" i="15"/>
  <c r="T16" i="15"/>
  <c r="T17" i="15"/>
  <c r="T18" i="15"/>
  <c r="T19" i="15"/>
  <c r="T20" i="15"/>
  <c r="T21" i="15"/>
  <c r="T22" i="15"/>
  <c r="T23" i="15"/>
  <c r="T24" i="15"/>
  <c r="T25" i="15"/>
  <c r="T26" i="15"/>
  <c r="T27" i="15"/>
  <c r="T28" i="15"/>
  <c r="T29" i="15"/>
  <c r="T30" i="15"/>
  <c r="T31" i="15"/>
  <c r="T32" i="15"/>
  <c r="T33" i="15"/>
  <c r="T34" i="15"/>
  <c r="T35" i="15"/>
  <c r="T36" i="15"/>
  <c r="T37" i="15"/>
  <c r="K3" i="15"/>
  <c r="C45" i="15"/>
  <c r="C48" i="15"/>
  <c r="C50" i="15"/>
  <c r="E25" i="6"/>
  <c r="C25" i="6"/>
  <c r="C3" i="15"/>
  <c r="C38" i="15" s="1"/>
  <c r="C41" i="15" s="1"/>
  <c r="W3" i="6"/>
  <c r="W4" i="6"/>
  <c r="W5" i="6"/>
  <c r="W6" i="6"/>
  <c r="W7" i="6"/>
  <c r="W8" i="6"/>
  <c r="W9" i="6"/>
  <c r="W10" i="6"/>
  <c r="W11" i="6"/>
  <c r="W12" i="6"/>
  <c r="W13" i="6"/>
  <c r="W14" i="6"/>
  <c r="W15" i="6"/>
  <c r="W16" i="6"/>
  <c r="W17" i="6"/>
  <c r="W18" i="6"/>
  <c r="W19" i="6"/>
  <c r="W20" i="6"/>
  <c r="W21" i="6"/>
  <c r="W22" i="6"/>
  <c r="W23" i="6"/>
  <c r="W24" i="6"/>
  <c r="K2" i="41"/>
  <c r="O2" i="41" s="1"/>
  <c r="K3" i="41"/>
  <c r="O3" i="41" s="1"/>
  <c r="K4" i="41"/>
  <c r="O4" i="41" s="1"/>
  <c r="K5" i="41"/>
  <c r="O5" i="41"/>
  <c r="K6" i="41"/>
  <c r="O6" i="41" s="1"/>
  <c r="K7" i="41"/>
  <c r="O7" i="41" s="1"/>
  <c r="K8" i="41"/>
  <c r="O8" i="41"/>
  <c r="K9" i="41"/>
  <c r="O9" i="41" s="1"/>
  <c r="K10" i="41"/>
  <c r="O10" i="41" s="1"/>
  <c r="K11" i="41"/>
  <c r="O11" i="41" s="1"/>
  <c r="K12" i="41"/>
  <c r="O12" i="41" s="1"/>
  <c r="K13" i="41"/>
  <c r="O13" i="41"/>
  <c r="K14" i="41"/>
  <c r="O14" i="41" s="1"/>
  <c r="K15" i="41"/>
  <c r="O15" i="41" s="1"/>
  <c r="K16" i="41"/>
  <c r="O16" i="41"/>
  <c r="K17" i="41"/>
  <c r="O17" i="41" s="1"/>
  <c r="K18" i="41"/>
  <c r="O18" i="41" s="1"/>
  <c r="K19" i="41"/>
  <c r="O19" i="41" s="1"/>
  <c r="K20" i="41"/>
  <c r="O20" i="41" s="1"/>
  <c r="K21" i="41"/>
  <c r="O21" i="41"/>
  <c r="K22" i="41"/>
  <c r="O22" i="41" s="1"/>
  <c r="K23" i="41"/>
  <c r="O23" i="41" s="1"/>
  <c r="K24" i="41"/>
  <c r="O24" i="41"/>
  <c r="K25" i="41"/>
  <c r="O25" i="41" s="1"/>
  <c r="K26" i="41"/>
  <c r="O26" i="41" s="1"/>
  <c r="K27" i="41"/>
  <c r="O27" i="41" s="1"/>
  <c r="K28" i="41"/>
  <c r="O28" i="41" s="1"/>
  <c r="K29" i="41"/>
  <c r="O29" i="41"/>
  <c r="K30" i="41"/>
  <c r="O30" i="41" s="1"/>
  <c r="K31" i="41"/>
  <c r="O31" i="41" s="1"/>
  <c r="K32" i="41"/>
  <c r="O32" i="41"/>
  <c r="K33" i="41"/>
  <c r="O33" i="41" s="1"/>
  <c r="K34" i="41"/>
  <c r="O34" i="41" s="1"/>
  <c r="K35" i="41"/>
  <c r="O35" i="41" s="1"/>
  <c r="K36" i="41"/>
  <c r="O36" i="41" s="1"/>
  <c r="T2" i="41"/>
  <c r="T3" i="41"/>
  <c r="T4" i="41"/>
  <c r="T37" i="41" s="1"/>
  <c r="T39" i="15" s="1"/>
  <c r="T5" i="41"/>
  <c r="T6" i="41"/>
  <c r="T7" i="41"/>
  <c r="T8" i="41"/>
  <c r="T9" i="41"/>
  <c r="T10" i="41"/>
  <c r="T11" i="41"/>
  <c r="T12" i="41"/>
  <c r="T13" i="41"/>
  <c r="T14" i="41"/>
  <c r="T15" i="41"/>
  <c r="T16" i="41"/>
  <c r="T17" i="41"/>
  <c r="T18" i="41"/>
  <c r="T19" i="41"/>
  <c r="T20" i="41"/>
  <c r="T21" i="41"/>
  <c r="T22" i="41"/>
  <c r="T23" i="41"/>
  <c r="T24" i="41"/>
  <c r="T25" i="41"/>
  <c r="T26" i="41"/>
  <c r="T27" i="41"/>
  <c r="T28" i="41"/>
  <c r="T29" i="41"/>
  <c r="T30" i="41"/>
  <c r="T31" i="41"/>
  <c r="T32" i="41"/>
  <c r="T33" i="41"/>
  <c r="T34" i="41"/>
  <c r="T35" i="41"/>
  <c r="T36" i="41"/>
  <c r="K2" i="42"/>
  <c r="O2" i="42" s="1"/>
  <c r="K3" i="42"/>
  <c r="O3" i="42"/>
  <c r="K4" i="42"/>
  <c r="O4" i="42"/>
  <c r="K5" i="42"/>
  <c r="O5" i="42" s="1"/>
  <c r="K6" i="42"/>
  <c r="O6" i="42"/>
  <c r="K7" i="42"/>
  <c r="O7" i="42" s="1"/>
  <c r="K8" i="42"/>
  <c r="O8" i="42"/>
  <c r="K9" i="42"/>
  <c r="O9" i="42"/>
  <c r="K10" i="42"/>
  <c r="O10" i="42" s="1"/>
  <c r="K11" i="42"/>
  <c r="O11" i="42"/>
  <c r="K12" i="42"/>
  <c r="O12" i="42"/>
  <c r="K13" i="42"/>
  <c r="O13" i="42" s="1"/>
  <c r="K14" i="42"/>
  <c r="O14" i="42"/>
  <c r="K15" i="42"/>
  <c r="O15" i="42"/>
  <c r="K16" i="42"/>
  <c r="O16" i="42"/>
  <c r="K17" i="42"/>
  <c r="O17" i="42" s="1"/>
  <c r="K18" i="42"/>
  <c r="O18" i="42" s="1"/>
  <c r="K19" i="42"/>
  <c r="O19" i="42"/>
  <c r="K20" i="42"/>
  <c r="O20" i="42"/>
  <c r="K21" i="42"/>
  <c r="O21" i="42" s="1"/>
  <c r="K22" i="42"/>
  <c r="O22" i="42"/>
  <c r="K23" i="42"/>
  <c r="O23" i="42"/>
  <c r="K24" i="42"/>
  <c r="O24" i="42"/>
  <c r="K25" i="42"/>
  <c r="O25" i="42"/>
  <c r="K26" i="42"/>
  <c r="O26" i="42" s="1"/>
  <c r="K27" i="42"/>
  <c r="O27" i="42"/>
  <c r="K28" i="42"/>
  <c r="O28" i="42" s="1"/>
  <c r="K29" i="42"/>
  <c r="O29" i="42" s="1"/>
  <c r="K30" i="42"/>
  <c r="O30" i="42"/>
  <c r="K31" i="42"/>
  <c r="O31" i="42"/>
  <c r="K32" i="42"/>
  <c r="O32" i="42"/>
  <c r="K33" i="42"/>
  <c r="O33" i="42" s="1"/>
  <c r="K34" i="42"/>
  <c r="O34" i="42" s="1"/>
  <c r="K35" i="42"/>
  <c r="O35" i="42"/>
  <c r="K36" i="42"/>
  <c r="O36" i="42"/>
  <c r="T2" i="42"/>
  <c r="T3" i="42"/>
  <c r="T4" i="42"/>
  <c r="T5" i="42"/>
  <c r="T6" i="42"/>
  <c r="T7" i="42"/>
  <c r="T8" i="42"/>
  <c r="T9" i="42"/>
  <c r="T10" i="42"/>
  <c r="T11" i="42"/>
  <c r="T12" i="42"/>
  <c r="T13" i="42"/>
  <c r="T14" i="42"/>
  <c r="T15" i="42"/>
  <c r="T16" i="42"/>
  <c r="T17" i="42"/>
  <c r="T18" i="42"/>
  <c r="T19" i="42"/>
  <c r="T20" i="42"/>
  <c r="T21" i="42"/>
  <c r="T22" i="42"/>
  <c r="T23" i="42"/>
  <c r="T24" i="42"/>
  <c r="T25" i="42"/>
  <c r="T26" i="42"/>
  <c r="T27" i="42"/>
  <c r="T28" i="42"/>
  <c r="T29" i="42"/>
  <c r="T30" i="42"/>
  <c r="T31" i="42"/>
  <c r="T32" i="42"/>
  <c r="T33" i="42"/>
  <c r="T34" i="42"/>
  <c r="T35" i="42"/>
  <c r="T36" i="42"/>
  <c r="K2" i="43"/>
  <c r="O2" i="43" s="1"/>
  <c r="K3" i="43"/>
  <c r="O3" i="43" s="1"/>
  <c r="K4" i="43"/>
  <c r="O4" i="43"/>
  <c r="K5" i="43"/>
  <c r="O5" i="43" s="1"/>
  <c r="K6" i="43"/>
  <c r="O6" i="43" s="1"/>
  <c r="K7" i="43"/>
  <c r="O7" i="43"/>
  <c r="K8" i="43"/>
  <c r="O8" i="43" s="1"/>
  <c r="K9" i="43"/>
  <c r="O9" i="43" s="1"/>
  <c r="K10" i="43"/>
  <c r="O10" i="43" s="1"/>
  <c r="K11" i="43"/>
  <c r="O11" i="43" s="1"/>
  <c r="K12" i="43"/>
  <c r="O12" i="43"/>
  <c r="K13" i="43"/>
  <c r="O13" i="43" s="1"/>
  <c r="K14" i="43"/>
  <c r="O14" i="43" s="1"/>
  <c r="K15" i="43"/>
  <c r="O15" i="43"/>
  <c r="K16" i="43"/>
  <c r="O16" i="43" s="1"/>
  <c r="K17" i="43"/>
  <c r="O17" i="43" s="1"/>
  <c r="K18" i="43"/>
  <c r="O18" i="43" s="1"/>
  <c r="K19" i="43"/>
  <c r="O19" i="43" s="1"/>
  <c r="K20" i="43"/>
  <c r="O20" i="43" s="1"/>
  <c r="K21" i="43"/>
  <c r="O21" i="43" s="1"/>
  <c r="K22" i="43"/>
  <c r="O22" i="43" s="1"/>
  <c r="K23" i="43"/>
  <c r="O23" i="43"/>
  <c r="K24" i="43"/>
  <c r="O24" i="43" s="1"/>
  <c r="K25" i="43"/>
  <c r="O25" i="43" s="1"/>
  <c r="K26" i="43"/>
  <c r="O26" i="43" s="1"/>
  <c r="K27" i="43"/>
  <c r="O27" i="43" s="1"/>
  <c r="K28" i="43"/>
  <c r="O28" i="43" s="1"/>
  <c r="K29" i="43"/>
  <c r="O29" i="43" s="1"/>
  <c r="K30" i="43"/>
  <c r="O30" i="43" s="1"/>
  <c r="K31" i="43"/>
  <c r="O31" i="43" s="1"/>
  <c r="K32" i="43"/>
  <c r="O32" i="43" s="1"/>
  <c r="K33" i="43"/>
  <c r="O33" i="43" s="1"/>
  <c r="K34" i="43"/>
  <c r="O34" i="43" s="1"/>
  <c r="K35" i="43"/>
  <c r="O35" i="43" s="1"/>
  <c r="K36" i="43"/>
  <c r="O36" i="43"/>
  <c r="T2" i="43"/>
  <c r="T3" i="43"/>
  <c r="T4" i="43"/>
  <c r="T5" i="43"/>
  <c r="T6" i="43"/>
  <c r="T7" i="43"/>
  <c r="T8" i="43"/>
  <c r="T9" i="43"/>
  <c r="T10" i="43"/>
  <c r="T11" i="43"/>
  <c r="T12" i="43"/>
  <c r="T13" i="43"/>
  <c r="T14" i="43"/>
  <c r="T15" i="43"/>
  <c r="T16" i="43"/>
  <c r="T17" i="43"/>
  <c r="T18" i="43"/>
  <c r="T19" i="43"/>
  <c r="T20" i="43"/>
  <c r="T21" i="43"/>
  <c r="T22" i="43"/>
  <c r="T23" i="43"/>
  <c r="T24" i="43"/>
  <c r="T25" i="43"/>
  <c r="T26" i="43"/>
  <c r="T27" i="43"/>
  <c r="T28" i="43"/>
  <c r="T29" i="43"/>
  <c r="T30" i="43"/>
  <c r="T31" i="43"/>
  <c r="T32" i="43"/>
  <c r="T33" i="43"/>
  <c r="T34" i="43"/>
  <c r="T35" i="43"/>
  <c r="T36" i="43"/>
  <c r="K2" i="44"/>
  <c r="O2" i="44"/>
  <c r="K3" i="44"/>
  <c r="O3" i="44"/>
  <c r="K4" i="44"/>
  <c r="O4" i="44" s="1"/>
  <c r="K5" i="44"/>
  <c r="O5" i="44"/>
  <c r="K6" i="44"/>
  <c r="O6" i="44"/>
  <c r="K7" i="44"/>
  <c r="O7" i="44"/>
  <c r="K8" i="44"/>
  <c r="O8" i="44"/>
  <c r="K9" i="44"/>
  <c r="O9" i="44"/>
  <c r="K10" i="44"/>
  <c r="O10" i="44"/>
  <c r="K11" i="44"/>
  <c r="O11" i="44" s="1"/>
  <c r="K12" i="44"/>
  <c r="O12" i="44" s="1"/>
  <c r="K13" i="44"/>
  <c r="O13" i="44"/>
  <c r="K14" i="44"/>
  <c r="O14" i="44"/>
  <c r="K15" i="44"/>
  <c r="O15" i="44"/>
  <c r="K16" i="44"/>
  <c r="O16" i="44"/>
  <c r="K17" i="44"/>
  <c r="O17" i="44" s="1"/>
  <c r="K18" i="44"/>
  <c r="O18" i="44"/>
  <c r="K19" i="44"/>
  <c r="O19" i="44"/>
  <c r="K20" i="44"/>
  <c r="O20" i="44" s="1"/>
  <c r="K21" i="44"/>
  <c r="O21" i="44"/>
  <c r="K22" i="44"/>
  <c r="O22" i="44"/>
  <c r="K23" i="44"/>
  <c r="O23" i="44"/>
  <c r="K24" i="44"/>
  <c r="O24" i="44" s="1"/>
  <c r="K25" i="44"/>
  <c r="O25" i="44"/>
  <c r="K26" i="44"/>
  <c r="O26" i="44"/>
  <c r="K27" i="44"/>
  <c r="O27" i="44"/>
  <c r="K28" i="44"/>
  <c r="O28" i="44" s="1"/>
  <c r="K29" i="44"/>
  <c r="O29" i="44"/>
  <c r="K30" i="44"/>
  <c r="O30" i="44"/>
  <c r="K31" i="44"/>
  <c r="O31" i="44"/>
  <c r="K32" i="44"/>
  <c r="O32" i="44"/>
  <c r="K33" i="44"/>
  <c r="O33" i="44"/>
  <c r="K34" i="44"/>
  <c r="O34" i="44"/>
  <c r="K35" i="44"/>
  <c r="O35" i="44" s="1"/>
  <c r="K36" i="44"/>
  <c r="O36" i="44" s="1"/>
  <c r="T2" i="44"/>
  <c r="T3" i="44"/>
  <c r="T4" i="44"/>
  <c r="T5" i="44"/>
  <c r="T6" i="44"/>
  <c r="T7" i="44"/>
  <c r="T8" i="44"/>
  <c r="T9" i="44"/>
  <c r="T10" i="44"/>
  <c r="T11" i="44"/>
  <c r="T12" i="44"/>
  <c r="T13" i="44"/>
  <c r="T14" i="44"/>
  <c r="T15" i="44"/>
  <c r="T16" i="44"/>
  <c r="T17" i="44"/>
  <c r="T18" i="44"/>
  <c r="T19" i="44"/>
  <c r="T20" i="44"/>
  <c r="T21" i="44"/>
  <c r="T22" i="44"/>
  <c r="T23" i="44"/>
  <c r="T24" i="44"/>
  <c r="T25" i="44"/>
  <c r="T26" i="44"/>
  <c r="T27" i="44"/>
  <c r="T28" i="44"/>
  <c r="T29" i="44"/>
  <c r="T30" i="44"/>
  <c r="T31" i="44"/>
  <c r="T32" i="44"/>
  <c r="T33" i="44"/>
  <c r="T34" i="44"/>
  <c r="T35" i="44"/>
  <c r="T36" i="44"/>
  <c r="K2" i="45"/>
  <c r="O2" i="45" s="1"/>
  <c r="K3" i="45"/>
  <c r="O3" i="45" s="1"/>
  <c r="K4" i="45"/>
  <c r="O4" i="45" s="1"/>
  <c r="K5" i="45"/>
  <c r="O5" i="45"/>
  <c r="K6" i="45"/>
  <c r="O6" i="45" s="1"/>
  <c r="K7" i="45"/>
  <c r="O7" i="45"/>
  <c r="K8" i="45"/>
  <c r="O8" i="45" s="1"/>
  <c r="K9" i="45"/>
  <c r="O9" i="45" s="1"/>
  <c r="K10" i="45"/>
  <c r="O10" i="45" s="1"/>
  <c r="K11" i="45"/>
  <c r="O11" i="45"/>
  <c r="K12" i="45"/>
  <c r="O12" i="45" s="1"/>
  <c r="K13" i="45"/>
  <c r="O13" i="45" s="1"/>
  <c r="K14" i="45"/>
  <c r="O14" i="45" s="1"/>
  <c r="K15" i="45"/>
  <c r="O15" i="45"/>
  <c r="K16" i="45"/>
  <c r="O16" i="45" s="1"/>
  <c r="K17" i="45"/>
  <c r="O17" i="45" s="1"/>
  <c r="O37" i="45" s="1"/>
  <c r="K18" i="45"/>
  <c r="O18" i="45" s="1"/>
  <c r="K19" i="45"/>
  <c r="O19" i="45"/>
  <c r="K20" i="45"/>
  <c r="O20" i="45" s="1"/>
  <c r="K21" i="45"/>
  <c r="O21" i="45"/>
  <c r="K22" i="45"/>
  <c r="O22" i="45" s="1"/>
  <c r="K23" i="45"/>
  <c r="O23" i="45"/>
  <c r="K24" i="45"/>
  <c r="O24" i="45" s="1"/>
  <c r="K25" i="45"/>
  <c r="O25" i="45" s="1"/>
  <c r="K26" i="45"/>
  <c r="O26" i="45"/>
  <c r="K27" i="45"/>
  <c r="O27" i="45"/>
  <c r="K28" i="45"/>
  <c r="O28" i="45" s="1"/>
  <c r="K29" i="45"/>
  <c r="O29" i="45"/>
  <c r="K30" i="45"/>
  <c r="O30" i="45" s="1"/>
  <c r="K31" i="45"/>
  <c r="O31" i="45"/>
  <c r="K32" i="45"/>
  <c r="O32" i="45" s="1"/>
  <c r="K33" i="45"/>
  <c r="O33" i="45" s="1"/>
  <c r="K34" i="45"/>
  <c r="O34" i="45"/>
  <c r="K35" i="45"/>
  <c r="O35" i="45"/>
  <c r="K36" i="45"/>
  <c r="O36" i="45" s="1"/>
  <c r="T2" i="45"/>
  <c r="T3" i="45"/>
  <c r="T4" i="45"/>
  <c r="T5" i="45"/>
  <c r="T6" i="45"/>
  <c r="T7" i="45"/>
  <c r="T8" i="45"/>
  <c r="T9" i="45"/>
  <c r="T10" i="45"/>
  <c r="T11" i="45"/>
  <c r="T12" i="45"/>
  <c r="T13" i="45"/>
  <c r="T14" i="45"/>
  <c r="T15" i="45"/>
  <c r="T16" i="45"/>
  <c r="T17" i="45"/>
  <c r="T18" i="45"/>
  <c r="T19" i="45"/>
  <c r="T20" i="45"/>
  <c r="T21" i="45"/>
  <c r="T22" i="45"/>
  <c r="T23" i="45"/>
  <c r="T24" i="45"/>
  <c r="T25" i="45"/>
  <c r="T26" i="45"/>
  <c r="T27" i="45"/>
  <c r="T28" i="45"/>
  <c r="T29" i="45"/>
  <c r="T30" i="45"/>
  <c r="T31" i="45"/>
  <c r="T32" i="45"/>
  <c r="T33" i="45"/>
  <c r="T34" i="45"/>
  <c r="T35" i="45"/>
  <c r="T36" i="45"/>
  <c r="K2" i="46"/>
  <c r="O2" i="46"/>
  <c r="K3" i="46"/>
  <c r="O3" i="46"/>
  <c r="K4" i="46"/>
  <c r="O4" i="46"/>
  <c r="K5" i="46"/>
  <c r="O5" i="46" s="1"/>
  <c r="K6" i="46"/>
  <c r="O6" i="46"/>
  <c r="K7" i="46"/>
  <c r="O7" i="46"/>
  <c r="K8" i="46"/>
  <c r="O8" i="46" s="1"/>
  <c r="K9" i="46"/>
  <c r="O9" i="46"/>
  <c r="K10" i="46"/>
  <c r="O10" i="46"/>
  <c r="K11" i="46"/>
  <c r="O11" i="46"/>
  <c r="K12" i="46"/>
  <c r="O12" i="46"/>
  <c r="K13" i="46"/>
  <c r="O13" i="46" s="1"/>
  <c r="K14" i="46"/>
  <c r="O14" i="46"/>
  <c r="K15" i="46"/>
  <c r="O15" i="46"/>
  <c r="K16" i="46"/>
  <c r="O16" i="46" s="1"/>
  <c r="K17" i="46"/>
  <c r="O17" i="46"/>
  <c r="K18" i="46"/>
  <c r="O18" i="46"/>
  <c r="K19" i="46"/>
  <c r="O19" i="46"/>
  <c r="K20" i="46"/>
  <c r="O20" i="46"/>
  <c r="K21" i="46"/>
  <c r="O21" i="46" s="1"/>
  <c r="K22" i="46"/>
  <c r="O22" i="46"/>
  <c r="K23" i="46"/>
  <c r="O23" i="46"/>
  <c r="K24" i="46"/>
  <c r="O24" i="46" s="1"/>
  <c r="K25" i="46"/>
  <c r="O25" i="46" s="1"/>
  <c r="K26" i="46"/>
  <c r="O26" i="46"/>
  <c r="K27" i="46"/>
  <c r="O27" i="46"/>
  <c r="K28" i="46"/>
  <c r="O28" i="46"/>
  <c r="K29" i="46"/>
  <c r="O29" i="46" s="1"/>
  <c r="K30" i="46"/>
  <c r="O30" i="46"/>
  <c r="K31" i="46"/>
  <c r="O31" i="46"/>
  <c r="K32" i="46"/>
  <c r="O32" i="46" s="1"/>
  <c r="K33" i="46"/>
  <c r="O33" i="46" s="1"/>
  <c r="K34" i="46"/>
  <c r="O34" i="46"/>
  <c r="K35" i="46"/>
  <c r="O35" i="46"/>
  <c r="K36" i="46"/>
  <c r="O36" i="46"/>
  <c r="T2" i="46"/>
  <c r="T37" i="46" s="1"/>
  <c r="T44" i="15" s="1"/>
  <c r="T3" i="46"/>
  <c r="T4" i="46"/>
  <c r="T5" i="46"/>
  <c r="T6" i="46"/>
  <c r="T7" i="46"/>
  <c r="T8" i="46"/>
  <c r="T9" i="46"/>
  <c r="T10" i="46"/>
  <c r="T11" i="46"/>
  <c r="T12" i="46"/>
  <c r="T13" i="46"/>
  <c r="T14" i="46"/>
  <c r="T15" i="46"/>
  <c r="T16" i="46"/>
  <c r="T17" i="46"/>
  <c r="T18" i="46"/>
  <c r="T19" i="46"/>
  <c r="T20" i="46"/>
  <c r="T21" i="46"/>
  <c r="T22" i="46"/>
  <c r="T23" i="46"/>
  <c r="T24" i="46"/>
  <c r="T25" i="46"/>
  <c r="T26" i="46"/>
  <c r="T27" i="46"/>
  <c r="T28" i="46"/>
  <c r="T29" i="46"/>
  <c r="T30" i="46"/>
  <c r="T31" i="46"/>
  <c r="T32" i="46"/>
  <c r="T33" i="46"/>
  <c r="T34" i="46"/>
  <c r="T35" i="46"/>
  <c r="T36" i="46"/>
  <c r="K2" i="47"/>
  <c r="O2" i="47" s="1"/>
  <c r="K3" i="47"/>
  <c r="O3" i="47"/>
  <c r="K4" i="47"/>
  <c r="O4" i="47" s="1"/>
  <c r="K5" i="47"/>
  <c r="O5" i="47" s="1"/>
  <c r="K6" i="47"/>
  <c r="O6" i="47" s="1"/>
  <c r="K7" i="47"/>
  <c r="O7" i="47"/>
  <c r="K8" i="47"/>
  <c r="O8" i="47" s="1"/>
  <c r="K9" i="47"/>
  <c r="O9" i="47" s="1"/>
  <c r="K10" i="47"/>
  <c r="O10" i="47"/>
  <c r="K11" i="47"/>
  <c r="O11" i="47"/>
  <c r="K12" i="47"/>
  <c r="O12" i="47" s="1"/>
  <c r="K13" i="47"/>
  <c r="O13" i="47" s="1"/>
  <c r="K14" i="47"/>
  <c r="O14" i="47"/>
  <c r="K15" i="47"/>
  <c r="O15" i="47"/>
  <c r="K16" i="47"/>
  <c r="O16" i="47"/>
  <c r="K17" i="47"/>
  <c r="O17" i="47" s="1"/>
  <c r="K18" i="47"/>
  <c r="O18" i="47" s="1"/>
  <c r="K19" i="47"/>
  <c r="O19" i="47"/>
  <c r="K20" i="47"/>
  <c r="O20" i="47" s="1"/>
  <c r="K21" i="47"/>
  <c r="O21" i="47"/>
  <c r="K22" i="47"/>
  <c r="O22" i="47" s="1"/>
  <c r="K23" i="47"/>
  <c r="O23" i="47" s="1"/>
  <c r="K24" i="47"/>
  <c r="O24" i="47"/>
  <c r="K25" i="47"/>
  <c r="O25" i="47" s="1"/>
  <c r="K26" i="47"/>
  <c r="O26" i="47"/>
  <c r="K27" i="47"/>
  <c r="O27" i="47"/>
  <c r="K28" i="47"/>
  <c r="O28" i="47"/>
  <c r="K29" i="47"/>
  <c r="O29" i="47" s="1"/>
  <c r="K30" i="47"/>
  <c r="O30" i="47" s="1"/>
  <c r="K31" i="47"/>
  <c r="O31" i="47"/>
  <c r="K32" i="47"/>
  <c r="O32" i="47"/>
  <c r="K33" i="47"/>
  <c r="O33" i="47" s="1"/>
  <c r="K34" i="47"/>
  <c r="O34" i="47" s="1"/>
  <c r="K35" i="47"/>
  <c r="O35" i="47" s="1"/>
  <c r="K36" i="47"/>
  <c r="O36" i="47"/>
  <c r="T2" i="47"/>
  <c r="T37" i="47" s="1"/>
  <c r="T45" i="15" s="1"/>
  <c r="T3" i="47"/>
  <c r="T4" i="47"/>
  <c r="T5" i="47"/>
  <c r="T6" i="47"/>
  <c r="T7" i="47"/>
  <c r="T8" i="47"/>
  <c r="T9" i="47"/>
  <c r="T10" i="47"/>
  <c r="T11" i="47"/>
  <c r="T12" i="47"/>
  <c r="T13" i="47"/>
  <c r="T14" i="47"/>
  <c r="T15" i="47"/>
  <c r="T16" i="47"/>
  <c r="T17" i="47"/>
  <c r="T18" i="47"/>
  <c r="T19" i="47"/>
  <c r="T20" i="47"/>
  <c r="T21" i="47"/>
  <c r="T22" i="47"/>
  <c r="T23" i="47"/>
  <c r="T24" i="47"/>
  <c r="T25" i="47"/>
  <c r="T26" i="47"/>
  <c r="T27" i="47"/>
  <c r="T28" i="47"/>
  <c r="T29" i="47"/>
  <c r="T30" i="47"/>
  <c r="T31" i="47"/>
  <c r="T32" i="47"/>
  <c r="T33" i="47"/>
  <c r="T34" i="47"/>
  <c r="T35" i="47"/>
  <c r="T36" i="47"/>
  <c r="K2" i="40"/>
  <c r="O2" i="40"/>
  <c r="O37" i="40" s="1"/>
  <c r="K3" i="40"/>
  <c r="O3" i="40"/>
  <c r="K4" i="40"/>
  <c r="O4" i="40"/>
  <c r="K5" i="40"/>
  <c r="O5" i="40"/>
  <c r="K6" i="40"/>
  <c r="O6" i="40"/>
  <c r="K7" i="40"/>
  <c r="O7" i="40"/>
  <c r="K8" i="40"/>
  <c r="O8" i="40" s="1"/>
  <c r="K9" i="40"/>
  <c r="O9" i="40" s="1"/>
  <c r="K10" i="40"/>
  <c r="O10" i="40"/>
  <c r="K11" i="40"/>
  <c r="O11" i="40"/>
  <c r="K12" i="40"/>
  <c r="O12" i="40"/>
  <c r="K13" i="40"/>
  <c r="O13" i="40"/>
  <c r="K14" i="40"/>
  <c r="O14" i="40"/>
  <c r="K15" i="40"/>
  <c r="O15" i="40"/>
  <c r="K16" i="40"/>
  <c r="O16" i="40" s="1"/>
  <c r="K17" i="40"/>
  <c r="O17" i="40" s="1"/>
  <c r="K18" i="40"/>
  <c r="O18" i="40"/>
  <c r="K19" i="40"/>
  <c r="O19" i="40"/>
  <c r="K20" i="40"/>
  <c r="O20" i="40"/>
  <c r="K21" i="40"/>
  <c r="O21" i="40"/>
  <c r="K22" i="40"/>
  <c r="O22" i="40"/>
  <c r="K23" i="40"/>
  <c r="O23" i="40"/>
  <c r="K24" i="40"/>
  <c r="O24" i="40" s="1"/>
  <c r="K25" i="40"/>
  <c r="O25" i="40" s="1"/>
  <c r="K26" i="40"/>
  <c r="O26" i="40"/>
  <c r="K27" i="40"/>
  <c r="O27" i="40"/>
  <c r="K28" i="40"/>
  <c r="O28" i="40"/>
  <c r="K29" i="40"/>
  <c r="O29" i="40"/>
  <c r="K30" i="40"/>
  <c r="O30" i="40"/>
  <c r="K31" i="40"/>
  <c r="O31" i="40"/>
  <c r="K32" i="40"/>
  <c r="O32" i="40" s="1"/>
  <c r="K33" i="40"/>
  <c r="O33" i="40" s="1"/>
  <c r="K34" i="40"/>
  <c r="O34" i="40"/>
  <c r="K35" i="40"/>
  <c r="O35" i="40"/>
  <c r="K36" i="40"/>
  <c r="O36" i="40"/>
  <c r="T2" i="40"/>
  <c r="T37" i="40" s="1"/>
  <c r="T46" i="15" s="1"/>
  <c r="T3" i="40"/>
  <c r="T4" i="40"/>
  <c r="T5" i="40"/>
  <c r="T6" i="40"/>
  <c r="T7" i="40"/>
  <c r="T8" i="40"/>
  <c r="T9" i="40"/>
  <c r="T10" i="40"/>
  <c r="T11" i="40"/>
  <c r="T12" i="40"/>
  <c r="T13" i="40"/>
  <c r="T14" i="40"/>
  <c r="T15" i="40"/>
  <c r="T16" i="40"/>
  <c r="T17" i="40"/>
  <c r="T18" i="40"/>
  <c r="T19" i="40"/>
  <c r="T20" i="40"/>
  <c r="T21" i="40"/>
  <c r="T22" i="40"/>
  <c r="T23" i="40"/>
  <c r="T24" i="40"/>
  <c r="T25" i="40"/>
  <c r="T26" i="40"/>
  <c r="T27" i="40"/>
  <c r="T28" i="40"/>
  <c r="T29" i="40"/>
  <c r="T30" i="40"/>
  <c r="T31" i="40"/>
  <c r="T32" i="40"/>
  <c r="T33" i="40"/>
  <c r="T34" i="40"/>
  <c r="T35" i="40"/>
  <c r="T36" i="40"/>
  <c r="K2" i="39"/>
  <c r="O2" i="39" s="1"/>
  <c r="K3" i="39"/>
  <c r="O3" i="39"/>
  <c r="K4" i="39"/>
  <c r="O4" i="39"/>
  <c r="K5" i="39"/>
  <c r="O5" i="39" s="1"/>
  <c r="K6" i="39"/>
  <c r="O6" i="39" s="1"/>
  <c r="K7" i="39"/>
  <c r="O7" i="39"/>
  <c r="K8" i="39"/>
  <c r="O8" i="39"/>
  <c r="K9" i="39"/>
  <c r="O9" i="39"/>
  <c r="K10" i="39"/>
  <c r="O10" i="39"/>
  <c r="K11" i="39"/>
  <c r="O11" i="39" s="1"/>
  <c r="K12" i="39"/>
  <c r="O12" i="39" s="1"/>
  <c r="K13" i="39"/>
  <c r="O13" i="39"/>
  <c r="K14" i="39"/>
  <c r="O14" i="39" s="1"/>
  <c r="K15" i="39"/>
  <c r="O15" i="39" s="1"/>
  <c r="K16" i="39"/>
  <c r="O16" i="39" s="1"/>
  <c r="K17" i="39"/>
  <c r="O17" i="39" s="1"/>
  <c r="K18" i="39"/>
  <c r="O18" i="39"/>
  <c r="K19" i="39"/>
  <c r="O19" i="39" s="1"/>
  <c r="K20" i="39"/>
  <c r="O20" i="39"/>
  <c r="K21" i="39"/>
  <c r="O21" i="39"/>
  <c r="K22" i="39"/>
  <c r="O22" i="39" s="1"/>
  <c r="K23" i="39"/>
  <c r="O23" i="39"/>
  <c r="K24" i="39"/>
  <c r="O24" i="39"/>
  <c r="K25" i="39"/>
  <c r="O25" i="39"/>
  <c r="K26" i="39"/>
  <c r="O26" i="39"/>
  <c r="K27" i="39"/>
  <c r="O27" i="39"/>
  <c r="K28" i="39"/>
  <c r="O28" i="39" s="1"/>
  <c r="K29" i="39"/>
  <c r="O29" i="39" s="1"/>
  <c r="K30" i="39"/>
  <c r="O30" i="39" s="1"/>
  <c r="K31" i="39"/>
  <c r="O31" i="39" s="1"/>
  <c r="K32" i="39"/>
  <c r="O32" i="39" s="1"/>
  <c r="K33" i="39"/>
  <c r="O33" i="39" s="1"/>
  <c r="K34" i="39"/>
  <c r="O34" i="39" s="1"/>
  <c r="K35" i="39"/>
  <c r="O35" i="39"/>
  <c r="K36" i="39"/>
  <c r="O36" i="39" s="1"/>
  <c r="T2" i="39"/>
  <c r="T3" i="39"/>
  <c r="T37" i="39" s="1"/>
  <c r="T47" i="15" s="1"/>
  <c r="T4" i="39"/>
  <c r="T5" i="39"/>
  <c r="T6" i="39"/>
  <c r="T7" i="39"/>
  <c r="T8" i="39"/>
  <c r="T9" i="39"/>
  <c r="T10" i="39"/>
  <c r="T11" i="39"/>
  <c r="T12" i="39"/>
  <c r="T13" i="39"/>
  <c r="T14" i="39"/>
  <c r="T15" i="39"/>
  <c r="T16" i="39"/>
  <c r="T17" i="39"/>
  <c r="T18" i="39"/>
  <c r="T19" i="39"/>
  <c r="T20" i="39"/>
  <c r="T21" i="39"/>
  <c r="T22" i="39"/>
  <c r="T23" i="39"/>
  <c r="T24" i="39"/>
  <c r="T25" i="39"/>
  <c r="T26" i="39"/>
  <c r="T27" i="39"/>
  <c r="T28" i="39"/>
  <c r="T29" i="39"/>
  <c r="T30" i="39"/>
  <c r="T31" i="39"/>
  <c r="T32" i="39"/>
  <c r="T33" i="39"/>
  <c r="T34" i="39"/>
  <c r="T35" i="39"/>
  <c r="T36" i="39"/>
  <c r="K23" i="6"/>
  <c r="K24" i="6"/>
  <c r="K22" i="6"/>
  <c r="O22" i="6"/>
  <c r="K21" i="6"/>
  <c r="O21" i="6" s="1"/>
  <c r="K20" i="6"/>
  <c r="O20" i="6" s="1"/>
  <c r="K19" i="6"/>
  <c r="O19" i="6" s="1"/>
  <c r="K18" i="6"/>
  <c r="O18" i="6"/>
  <c r="K17" i="6"/>
  <c r="O17" i="6" s="1"/>
  <c r="K16" i="6"/>
  <c r="O16" i="6"/>
  <c r="K15" i="6"/>
  <c r="O15" i="6" s="1"/>
  <c r="K14" i="6"/>
  <c r="O14" i="6" s="1"/>
  <c r="K13" i="6"/>
  <c r="K12" i="6"/>
  <c r="O12" i="6"/>
  <c r="K11" i="6"/>
  <c r="K10" i="6"/>
  <c r="O10" i="6" s="1"/>
  <c r="K9" i="6"/>
  <c r="K8" i="6"/>
  <c r="O8" i="6" s="1"/>
  <c r="K7" i="6"/>
  <c r="K6" i="6"/>
  <c r="O6" i="6"/>
  <c r="K5" i="6"/>
  <c r="O5" i="6"/>
  <c r="K4" i="6"/>
  <c r="O4" i="6" s="1"/>
  <c r="K3" i="6"/>
  <c r="O3" i="6" s="1"/>
  <c r="O9" i="6"/>
  <c r="O7" i="6"/>
  <c r="O11" i="6"/>
  <c r="O13" i="6"/>
  <c r="O23" i="6"/>
  <c r="O24" i="6"/>
  <c r="T24" i="6"/>
  <c r="T3" i="6"/>
  <c r="T4" i="6"/>
  <c r="T5" i="6"/>
  <c r="T6" i="6"/>
  <c r="T7" i="6"/>
  <c r="T8" i="6"/>
  <c r="T9" i="6"/>
  <c r="T10" i="6"/>
  <c r="T11" i="6"/>
  <c r="T12" i="6"/>
  <c r="T13" i="6"/>
  <c r="T14" i="6"/>
  <c r="T15" i="6"/>
  <c r="T16" i="6"/>
  <c r="T17" i="6"/>
  <c r="T18" i="6"/>
  <c r="T19" i="6"/>
  <c r="T20" i="6"/>
  <c r="T21" i="6"/>
  <c r="T22" i="6"/>
  <c r="T23" i="6"/>
  <c r="F4" i="6"/>
  <c r="F5" i="6"/>
  <c r="F6" i="6"/>
  <c r="F7" i="6"/>
  <c r="F8" i="6"/>
  <c r="F10" i="6"/>
  <c r="F11" i="6"/>
  <c r="F12" i="6"/>
  <c r="F13" i="6"/>
  <c r="F14" i="6"/>
  <c r="F15" i="6"/>
  <c r="F16" i="6"/>
  <c r="F17" i="6"/>
  <c r="F18" i="6"/>
  <c r="F19" i="6"/>
  <c r="F21" i="6"/>
  <c r="F22" i="6"/>
  <c r="F23" i="6"/>
  <c r="F24" i="6"/>
  <c r="D3" i="6"/>
  <c r="D4" i="6"/>
  <c r="D5" i="6"/>
  <c r="D6" i="6"/>
  <c r="D7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H25" i="6"/>
  <c r="H24" i="6"/>
  <c r="I24" i="6"/>
  <c r="H23" i="6"/>
  <c r="I23" i="6"/>
  <c r="H22" i="6"/>
  <c r="I22" i="6"/>
  <c r="H21" i="6"/>
  <c r="I21" i="6"/>
  <c r="H20" i="6"/>
  <c r="I20" i="6" s="1"/>
  <c r="H19" i="6"/>
  <c r="I19" i="6"/>
  <c r="H18" i="6"/>
  <c r="I18" i="6"/>
  <c r="H17" i="6"/>
  <c r="I17" i="6" s="1"/>
  <c r="H16" i="6"/>
  <c r="I16" i="6"/>
  <c r="H15" i="6"/>
  <c r="I15" i="6" s="1"/>
  <c r="H14" i="6"/>
  <c r="I14" i="6" s="1"/>
  <c r="H13" i="6"/>
  <c r="I13" i="6"/>
  <c r="H12" i="6"/>
  <c r="I12" i="6" s="1"/>
  <c r="H11" i="6"/>
  <c r="I11" i="6" s="1"/>
  <c r="H10" i="6"/>
  <c r="I10" i="6" s="1"/>
  <c r="H9" i="6"/>
  <c r="I9" i="6"/>
  <c r="H8" i="6"/>
  <c r="I8" i="6"/>
  <c r="H7" i="6"/>
  <c r="I7" i="6"/>
  <c r="H6" i="6"/>
  <c r="I6" i="6"/>
  <c r="H5" i="6"/>
  <c r="I5" i="6"/>
  <c r="H4" i="6"/>
  <c r="I4" i="6" s="1"/>
  <c r="H3" i="6"/>
  <c r="I3" i="6" s="1"/>
  <c r="H36" i="41"/>
  <c r="I36" i="41"/>
  <c r="H35" i="41"/>
  <c r="I35" i="41"/>
  <c r="H34" i="41"/>
  <c r="I34" i="41" s="1"/>
  <c r="H33" i="41"/>
  <c r="I33" i="41"/>
  <c r="H32" i="41"/>
  <c r="I32" i="41" s="1"/>
  <c r="H31" i="41"/>
  <c r="I31" i="41" s="1"/>
  <c r="H30" i="41"/>
  <c r="I30" i="41" s="1"/>
  <c r="H29" i="41"/>
  <c r="I29" i="41"/>
  <c r="H28" i="41"/>
  <c r="I28" i="41" s="1"/>
  <c r="H27" i="41"/>
  <c r="I27" i="41" s="1"/>
  <c r="H26" i="41"/>
  <c r="I26" i="41"/>
  <c r="H25" i="41"/>
  <c r="I25" i="41"/>
  <c r="H24" i="41"/>
  <c r="I24" i="41"/>
  <c r="H23" i="41"/>
  <c r="I23" i="41"/>
  <c r="H22" i="41"/>
  <c r="I22" i="41" s="1"/>
  <c r="H21" i="41"/>
  <c r="I21" i="41"/>
  <c r="H20" i="41"/>
  <c r="I20" i="41" s="1"/>
  <c r="H19" i="41"/>
  <c r="I19" i="41"/>
  <c r="H18" i="41"/>
  <c r="I18" i="41"/>
  <c r="H17" i="41"/>
  <c r="I17" i="41" s="1"/>
  <c r="H16" i="41"/>
  <c r="I16" i="41"/>
  <c r="H15" i="41"/>
  <c r="I15" i="41" s="1"/>
  <c r="H14" i="41"/>
  <c r="I14" i="41" s="1"/>
  <c r="H13" i="41"/>
  <c r="I13" i="41"/>
  <c r="H12" i="41"/>
  <c r="I12" i="41"/>
  <c r="H11" i="41"/>
  <c r="I11" i="41" s="1"/>
  <c r="H10" i="41"/>
  <c r="I10" i="41" s="1"/>
  <c r="H9" i="41"/>
  <c r="I9" i="41"/>
  <c r="H8" i="41"/>
  <c r="I8" i="41"/>
  <c r="H7" i="41"/>
  <c r="I7" i="41"/>
  <c r="H6" i="41"/>
  <c r="I6" i="41" s="1"/>
  <c r="H5" i="41"/>
  <c r="I5" i="41" s="1"/>
  <c r="H4" i="41"/>
  <c r="I4" i="41"/>
  <c r="H3" i="41"/>
  <c r="I3" i="41" s="1"/>
  <c r="H2" i="41"/>
  <c r="I2" i="41"/>
  <c r="H36" i="42"/>
  <c r="I36" i="42"/>
  <c r="H35" i="42"/>
  <c r="I35" i="42" s="1"/>
  <c r="H34" i="42"/>
  <c r="I34" i="42" s="1"/>
  <c r="H33" i="42"/>
  <c r="I33" i="42" s="1"/>
  <c r="H32" i="42"/>
  <c r="I32" i="42"/>
  <c r="H31" i="42"/>
  <c r="I31" i="42"/>
  <c r="H30" i="42"/>
  <c r="I30" i="42"/>
  <c r="H29" i="42"/>
  <c r="I29" i="42"/>
  <c r="H28" i="42"/>
  <c r="I28" i="42" s="1"/>
  <c r="H27" i="42"/>
  <c r="I27" i="42"/>
  <c r="H26" i="42"/>
  <c r="I26" i="42"/>
  <c r="H25" i="42"/>
  <c r="I25" i="42" s="1"/>
  <c r="H24" i="42"/>
  <c r="I24" i="42" s="1"/>
  <c r="H23" i="42"/>
  <c r="I23" i="42" s="1"/>
  <c r="H22" i="42"/>
  <c r="I22" i="42"/>
  <c r="H21" i="42"/>
  <c r="I21" i="42" s="1"/>
  <c r="H20" i="42"/>
  <c r="I20" i="42"/>
  <c r="H19" i="42"/>
  <c r="I19" i="42"/>
  <c r="H18" i="42"/>
  <c r="I18" i="42" s="1"/>
  <c r="H17" i="42"/>
  <c r="I17" i="42" s="1"/>
  <c r="H16" i="42"/>
  <c r="I16" i="42"/>
  <c r="H15" i="42"/>
  <c r="I15" i="42"/>
  <c r="H14" i="42"/>
  <c r="I14" i="42"/>
  <c r="H13" i="42"/>
  <c r="I13" i="42"/>
  <c r="H12" i="42"/>
  <c r="I12" i="42"/>
  <c r="H11" i="42"/>
  <c r="I11" i="42" s="1"/>
  <c r="H10" i="42"/>
  <c r="I10" i="42"/>
  <c r="H9" i="42"/>
  <c r="I9" i="42" s="1"/>
  <c r="H8" i="42"/>
  <c r="I8" i="42" s="1"/>
  <c r="H7" i="42"/>
  <c r="I7" i="42" s="1"/>
  <c r="H6" i="42"/>
  <c r="I6" i="42" s="1"/>
  <c r="H5" i="42"/>
  <c r="I5" i="42"/>
  <c r="H4" i="42"/>
  <c r="I4" i="42" s="1"/>
  <c r="H3" i="42"/>
  <c r="I3" i="42"/>
  <c r="H2" i="42"/>
  <c r="I2" i="42"/>
  <c r="H36" i="43"/>
  <c r="I36" i="43" s="1"/>
  <c r="H35" i="43"/>
  <c r="I35" i="43"/>
  <c r="H34" i="43"/>
  <c r="I34" i="43"/>
  <c r="H33" i="43"/>
  <c r="I33" i="43"/>
  <c r="H32" i="43"/>
  <c r="I32" i="43"/>
  <c r="H31" i="43"/>
  <c r="I31" i="43"/>
  <c r="H30" i="43"/>
  <c r="I30" i="43"/>
  <c r="H29" i="43"/>
  <c r="I29" i="43" s="1"/>
  <c r="H28" i="43"/>
  <c r="I28" i="43" s="1"/>
  <c r="H27" i="43"/>
  <c r="I27" i="43" s="1"/>
  <c r="H26" i="43"/>
  <c r="I26" i="43" s="1"/>
  <c r="H25" i="43"/>
  <c r="I25" i="43" s="1"/>
  <c r="H24" i="43"/>
  <c r="I24" i="43" s="1"/>
  <c r="H23" i="43"/>
  <c r="I23" i="43"/>
  <c r="H22" i="43"/>
  <c r="I22" i="43" s="1"/>
  <c r="H21" i="43"/>
  <c r="I21" i="43" s="1"/>
  <c r="H20" i="43"/>
  <c r="I20" i="43" s="1"/>
  <c r="H19" i="43"/>
  <c r="I19" i="43"/>
  <c r="H18" i="43"/>
  <c r="I18" i="43"/>
  <c r="H17" i="43"/>
  <c r="I17" i="43" s="1"/>
  <c r="H16" i="43"/>
  <c r="I16" i="43"/>
  <c r="H15" i="43"/>
  <c r="I15" i="43"/>
  <c r="H14" i="43"/>
  <c r="I14" i="43"/>
  <c r="H13" i="43"/>
  <c r="I13" i="43"/>
  <c r="H12" i="43"/>
  <c r="I12" i="43" s="1"/>
  <c r="H11" i="43"/>
  <c r="I11" i="43"/>
  <c r="H10" i="43"/>
  <c r="I10" i="43" s="1"/>
  <c r="H9" i="43"/>
  <c r="I9" i="43"/>
  <c r="H8" i="43"/>
  <c r="I8" i="43" s="1"/>
  <c r="H7" i="43"/>
  <c r="I7" i="43" s="1"/>
  <c r="H6" i="43"/>
  <c r="I6" i="43"/>
  <c r="H5" i="43"/>
  <c r="I5" i="43" s="1"/>
  <c r="H4" i="43"/>
  <c r="I4" i="43" s="1"/>
  <c r="H3" i="43"/>
  <c r="I3" i="43" s="1"/>
  <c r="H2" i="43"/>
  <c r="I2" i="43"/>
  <c r="D36" i="43"/>
  <c r="D35" i="43"/>
  <c r="D34" i="43"/>
  <c r="D33" i="43"/>
  <c r="D32" i="43"/>
  <c r="D31" i="43"/>
  <c r="D30" i="43"/>
  <c r="D29" i="43"/>
  <c r="D28" i="43"/>
  <c r="D27" i="43"/>
  <c r="D26" i="43"/>
  <c r="D25" i="43"/>
  <c r="D24" i="43"/>
  <c r="D23" i="43"/>
  <c r="D22" i="43"/>
  <c r="D21" i="43"/>
  <c r="D20" i="43"/>
  <c r="D19" i="43"/>
  <c r="D18" i="43"/>
  <c r="D17" i="43"/>
  <c r="D16" i="43"/>
  <c r="D15" i="43"/>
  <c r="D14" i="43"/>
  <c r="D13" i="43"/>
  <c r="D12" i="43"/>
  <c r="D11" i="43"/>
  <c r="D10" i="43"/>
  <c r="D9" i="43"/>
  <c r="D8" i="43"/>
  <c r="D7" i="43"/>
  <c r="D6" i="43"/>
  <c r="D5" i="43"/>
  <c r="D4" i="43"/>
  <c r="D3" i="43"/>
  <c r="D2" i="43"/>
  <c r="H36" i="44"/>
  <c r="I36" i="44" s="1"/>
  <c r="H35" i="44"/>
  <c r="I35" i="44" s="1"/>
  <c r="H34" i="44"/>
  <c r="I34" i="44"/>
  <c r="H33" i="44"/>
  <c r="I33" i="44" s="1"/>
  <c r="H32" i="44"/>
  <c r="I32" i="44"/>
  <c r="H31" i="44"/>
  <c r="I31" i="44"/>
  <c r="H30" i="44"/>
  <c r="I30" i="44" s="1"/>
  <c r="H29" i="44"/>
  <c r="I29" i="44" s="1"/>
  <c r="H28" i="44"/>
  <c r="I28" i="44" s="1"/>
  <c r="H27" i="44"/>
  <c r="I27" i="44" s="1"/>
  <c r="H26" i="44"/>
  <c r="I26" i="44"/>
  <c r="H25" i="44"/>
  <c r="I25" i="44" s="1"/>
  <c r="H24" i="44"/>
  <c r="I24" i="44"/>
  <c r="H23" i="44"/>
  <c r="I23" i="44"/>
  <c r="H22" i="44"/>
  <c r="I22" i="44" s="1"/>
  <c r="H21" i="44"/>
  <c r="I21" i="44" s="1"/>
  <c r="H20" i="44"/>
  <c r="I20" i="44" s="1"/>
  <c r="H19" i="44"/>
  <c r="I19" i="44" s="1"/>
  <c r="H18" i="44"/>
  <c r="I18" i="44"/>
  <c r="H17" i="44"/>
  <c r="I17" i="44" s="1"/>
  <c r="H16" i="44"/>
  <c r="I16" i="44"/>
  <c r="H15" i="44"/>
  <c r="I15" i="44"/>
  <c r="H14" i="44"/>
  <c r="I14" i="44" s="1"/>
  <c r="H13" i="44"/>
  <c r="I13" i="44"/>
  <c r="H12" i="44"/>
  <c r="I12" i="44" s="1"/>
  <c r="H11" i="44"/>
  <c r="I11" i="44" s="1"/>
  <c r="H10" i="44"/>
  <c r="I10" i="44"/>
  <c r="H9" i="44"/>
  <c r="I9" i="44" s="1"/>
  <c r="H8" i="44"/>
  <c r="I8" i="44"/>
  <c r="H7" i="44"/>
  <c r="I7" i="44"/>
  <c r="H6" i="44"/>
  <c r="I6" i="44" s="1"/>
  <c r="H5" i="44"/>
  <c r="I5" i="44"/>
  <c r="H4" i="44"/>
  <c r="I4" i="44" s="1"/>
  <c r="H3" i="44"/>
  <c r="I3" i="44" s="1"/>
  <c r="H2" i="44"/>
  <c r="I2" i="44"/>
  <c r="H36" i="45"/>
  <c r="I36" i="45" s="1"/>
  <c r="H35" i="45"/>
  <c r="I35" i="45"/>
  <c r="H34" i="45"/>
  <c r="I34" i="45"/>
  <c r="H33" i="45"/>
  <c r="I33" i="45" s="1"/>
  <c r="H32" i="45"/>
  <c r="I32" i="45" s="1"/>
  <c r="H31" i="45"/>
  <c r="I31" i="45" s="1"/>
  <c r="H30" i="45"/>
  <c r="I30" i="45" s="1"/>
  <c r="H29" i="45"/>
  <c r="I29" i="45"/>
  <c r="H28" i="45"/>
  <c r="I28" i="45" s="1"/>
  <c r="H27" i="45"/>
  <c r="I27" i="45"/>
  <c r="H26" i="45"/>
  <c r="I26" i="45"/>
  <c r="H25" i="45"/>
  <c r="I25" i="45" s="1"/>
  <c r="H24" i="45"/>
  <c r="I24" i="45" s="1"/>
  <c r="H23" i="45"/>
  <c r="I23" i="45" s="1"/>
  <c r="H22" i="45"/>
  <c r="I22" i="45" s="1"/>
  <c r="H21" i="45"/>
  <c r="I21" i="45"/>
  <c r="H20" i="45"/>
  <c r="I20" i="45" s="1"/>
  <c r="H19" i="45"/>
  <c r="I19" i="45"/>
  <c r="H18" i="45"/>
  <c r="I18" i="45"/>
  <c r="H17" i="45"/>
  <c r="I17" i="45" s="1"/>
  <c r="H16" i="45"/>
  <c r="I16" i="45"/>
  <c r="H15" i="45"/>
  <c r="I15" i="45" s="1"/>
  <c r="H14" i="45"/>
  <c r="I14" i="45" s="1"/>
  <c r="H13" i="45"/>
  <c r="I13" i="45"/>
  <c r="H12" i="45"/>
  <c r="I12" i="45" s="1"/>
  <c r="H11" i="45"/>
  <c r="I11" i="45"/>
  <c r="H10" i="45"/>
  <c r="I10" i="45"/>
  <c r="H9" i="45"/>
  <c r="I9" i="45" s="1"/>
  <c r="H8" i="45"/>
  <c r="I8" i="45" s="1"/>
  <c r="H7" i="45"/>
  <c r="I7" i="45" s="1"/>
  <c r="H6" i="45"/>
  <c r="I6" i="45" s="1"/>
  <c r="H5" i="45"/>
  <c r="I5" i="45"/>
  <c r="H4" i="45"/>
  <c r="I4" i="45" s="1"/>
  <c r="H3" i="45"/>
  <c r="I3" i="45"/>
  <c r="H2" i="45"/>
  <c r="I2" i="45"/>
  <c r="H36" i="46"/>
  <c r="I36" i="46" s="1"/>
  <c r="H35" i="46"/>
  <c r="I35" i="46" s="1"/>
  <c r="H34" i="46"/>
  <c r="I34" i="46" s="1"/>
  <c r="H33" i="46"/>
  <c r="I33" i="46" s="1"/>
  <c r="H32" i="46"/>
  <c r="I32" i="46"/>
  <c r="H31" i="46"/>
  <c r="I31" i="46" s="1"/>
  <c r="H30" i="46"/>
  <c r="I30" i="46"/>
  <c r="H29" i="46"/>
  <c r="I29" i="46"/>
  <c r="H28" i="46"/>
  <c r="I28" i="46" s="1"/>
  <c r="H27" i="46"/>
  <c r="I27" i="46" s="1"/>
  <c r="H26" i="46"/>
  <c r="I26" i="46" s="1"/>
  <c r="H25" i="46"/>
  <c r="I25" i="46" s="1"/>
  <c r="H24" i="46"/>
  <c r="I24" i="46"/>
  <c r="H23" i="46"/>
  <c r="I23" i="46" s="1"/>
  <c r="H22" i="46"/>
  <c r="I22" i="46"/>
  <c r="H21" i="46"/>
  <c r="I21" i="46"/>
  <c r="H20" i="46"/>
  <c r="I20" i="46" s="1"/>
  <c r="H19" i="46"/>
  <c r="I19" i="46"/>
  <c r="H18" i="46"/>
  <c r="I18" i="46" s="1"/>
  <c r="H17" i="46"/>
  <c r="I17" i="46" s="1"/>
  <c r="H16" i="46"/>
  <c r="I16" i="46"/>
  <c r="H15" i="46"/>
  <c r="I15" i="46" s="1"/>
  <c r="H14" i="46"/>
  <c r="I14" i="46"/>
  <c r="H13" i="46"/>
  <c r="I13" i="46"/>
  <c r="H12" i="46"/>
  <c r="I12" i="46" s="1"/>
  <c r="H11" i="46"/>
  <c r="I11" i="46"/>
  <c r="H10" i="46"/>
  <c r="I10" i="46" s="1"/>
  <c r="H9" i="46"/>
  <c r="I9" i="46" s="1"/>
  <c r="H8" i="46"/>
  <c r="I8" i="46"/>
  <c r="H7" i="46"/>
  <c r="I7" i="46" s="1"/>
  <c r="H6" i="46"/>
  <c r="I6" i="46"/>
  <c r="H5" i="46"/>
  <c r="I5" i="46"/>
  <c r="H4" i="46"/>
  <c r="I4" i="46" s="1"/>
  <c r="H3" i="46"/>
  <c r="I3" i="46" s="1"/>
  <c r="H2" i="46"/>
  <c r="I2" i="46" s="1"/>
  <c r="W2" i="46"/>
  <c r="W3" i="46"/>
  <c r="W4" i="46"/>
  <c r="W5" i="46"/>
  <c r="W6" i="46"/>
  <c r="W7" i="46"/>
  <c r="W8" i="46"/>
  <c r="W9" i="46"/>
  <c r="W10" i="46"/>
  <c r="W11" i="46"/>
  <c r="W12" i="46"/>
  <c r="W13" i="46"/>
  <c r="W14" i="46"/>
  <c r="W15" i="46"/>
  <c r="W16" i="46"/>
  <c r="W17" i="46"/>
  <c r="W18" i="46"/>
  <c r="W19" i="46"/>
  <c r="W20" i="46"/>
  <c r="W21" i="46"/>
  <c r="W22" i="46"/>
  <c r="W23" i="46"/>
  <c r="W24" i="46"/>
  <c r="W25" i="46"/>
  <c r="W26" i="46"/>
  <c r="W27" i="46"/>
  <c r="W28" i="46"/>
  <c r="W29" i="46"/>
  <c r="W30" i="46"/>
  <c r="W31" i="46"/>
  <c r="W32" i="46"/>
  <c r="W33" i="46"/>
  <c r="W34" i="46"/>
  <c r="W35" i="46"/>
  <c r="W36" i="46"/>
  <c r="H36" i="47"/>
  <c r="I36" i="47" s="1"/>
  <c r="H35" i="47"/>
  <c r="I35" i="47"/>
  <c r="H34" i="47"/>
  <c r="I34" i="47"/>
  <c r="H33" i="47"/>
  <c r="I33" i="47" s="1"/>
  <c r="H32" i="47"/>
  <c r="I32" i="47" s="1"/>
  <c r="H31" i="47"/>
  <c r="I31" i="47" s="1"/>
  <c r="H30" i="47"/>
  <c r="I30" i="47" s="1"/>
  <c r="H29" i="47"/>
  <c r="I29" i="47"/>
  <c r="H28" i="47"/>
  <c r="I28" i="47" s="1"/>
  <c r="H27" i="47"/>
  <c r="I27" i="47"/>
  <c r="H26" i="47"/>
  <c r="I26" i="47"/>
  <c r="H25" i="47"/>
  <c r="I25" i="47" s="1"/>
  <c r="H24" i="47"/>
  <c r="I24" i="47"/>
  <c r="H23" i="47"/>
  <c r="I23" i="47" s="1"/>
  <c r="H22" i="47"/>
  <c r="I22" i="47" s="1"/>
  <c r="H21" i="47"/>
  <c r="I21" i="47"/>
  <c r="H20" i="47"/>
  <c r="I20" i="47" s="1"/>
  <c r="H19" i="47"/>
  <c r="I19" i="47"/>
  <c r="H18" i="47"/>
  <c r="I18" i="47" s="1"/>
  <c r="H17" i="47"/>
  <c r="I17" i="47" s="1"/>
  <c r="H16" i="47"/>
  <c r="I16" i="47" s="1"/>
  <c r="H15" i="47"/>
  <c r="I15" i="47" s="1"/>
  <c r="H14" i="47"/>
  <c r="I14" i="47" s="1"/>
  <c r="H13" i="47"/>
  <c r="I13" i="47"/>
  <c r="H12" i="47"/>
  <c r="I12" i="47" s="1"/>
  <c r="H11" i="47"/>
  <c r="I11" i="47"/>
  <c r="H10" i="47"/>
  <c r="I10" i="47" s="1"/>
  <c r="H9" i="47"/>
  <c r="I9" i="47" s="1"/>
  <c r="H8" i="47"/>
  <c r="I8" i="47" s="1"/>
  <c r="H7" i="47"/>
  <c r="I7" i="47" s="1"/>
  <c r="H6" i="47"/>
  <c r="I6" i="47" s="1"/>
  <c r="H5" i="47"/>
  <c r="I5" i="47"/>
  <c r="H4" i="47"/>
  <c r="I4" i="47" s="1"/>
  <c r="H3" i="47"/>
  <c r="I3" i="47"/>
  <c r="H2" i="47"/>
  <c r="I2" i="47" s="1"/>
  <c r="W2" i="47"/>
  <c r="W3" i="47"/>
  <c r="W4" i="47"/>
  <c r="W5" i="47"/>
  <c r="W6" i="47"/>
  <c r="W7" i="47"/>
  <c r="W8" i="47"/>
  <c r="W9" i="47"/>
  <c r="W10" i="47"/>
  <c r="W11" i="47"/>
  <c r="W12" i="47"/>
  <c r="W13" i="47"/>
  <c r="W14" i="47"/>
  <c r="W15" i="47"/>
  <c r="W16" i="47"/>
  <c r="W17" i="47"/>
  <c r="W18" i="47"/>
  <c r="W19" i="47"/>
  <c r="W20" i="47"/>
  <c r="W21" i="47"/>
  <c r="W22" i="47"/>
  <c r="W23" i="47"/>
  <c r="W24" i="47"/>
  <c r="W25" i="47"/>
  <c r="W26" i="47"/>
  <c r="W27" i="47"/>
  <c r="W28" i="47"/>
  <c r="W29" i="47"/>
  <c r="W30" i="47"/>
  <c r="W31" i="47"/>
  <c r="W32" i="47"/>
  <c r="W33" i="47"/>
  <c r="W34" i="47"/>
  <c r="W35" i="47"/>
  <c r="W36" i="47"/>
  <c r="H36" i="40"/>
  <c r="I36" i="40"/>
  <c r="H35" i="40"/>
  <c r="I35" i="40"/>
  <c r="H34" i="40"/>
  <c r="I34" i="40" s="1"/>
  <c r="H33" i="40"/>
  <c r="I33" i="40"/>
  <c r="H32" i="40"/>
  <c r="I32" i="40" s="1"/>
  <c r="H31" i="40"/>
  <c r="I31" i="40"/>
  <c r="H30" i="40"/>
  <c r="I30" i="40"/>
  <c r="H29" i="40"/>
  <c r="I29" i="40" s="1"/>
  <c r="H28" i="40"/>
  <c r="I28" i="40"/>
  <c r="H27" i="40"/>
  <c r="I27" i="40" s="1"/>
  <c r="H26" i="40"/>
  <c r="I26" i="40" s="1"/>
  <c r="H25" i="40"/>
  <c r="I25" i="40"/>
  <c r="H24" i="40"/>
  <c r="I24" i="40" s="1"/>
  <c r="H23" i="40"/>
  <c r="I23" i="40"/>
  <c r="H22" i="40"/>
  <c r="I22" i="40" s="1"/>
  <c r="H21" i="40"/>
  <c r="I21" i="40"/>
  <c r="H20" i="40"/>
  <c r="I20" i="40"/>
  <c r="H19" i="40"/>
  <c r="I19" i="40" s="1"/>
  <c r="H18" i="40"/>
  <c r="I18" i="40"/>
  <c r="H17" i="40"/>
  <c r="I17" i="40" s="1"/>
  <c r="H16" i="40"/>
  <c r="I16" i="40" s="1"/>
  <c r="H15" i="40"/>
  <c r="I15" i="40" s="1"/>
  <c r="H14" i="40"/>
  <c r="I14" i="40" s="1"/>
  <c r="H13" i="40"/>
  <c r="I13" i="40" s="1"/>
  <c r="H12" i="40"/>
  <c r="I12" i="40" s="1"/>
  <c r="H11" i="40"/>
  <c r="I11" i="40" s="1"/>
  <c r="H10" i="40"/>
  <c r="I10" i="40" s="1"/>
  <c r="H9" i="40"/>
  <c r="I9" i="40" s="1"/>
  <c r="H8" i="40"/>
  <c r="I8" i="40" s="1"/>
  <c r="H7" i="40"/>
  <c r="I7" i="40"/>
  <c r="H6" i="40"/>
  <c r="I6" i="40"/>
  <c r="H5" i="40"/>
  <c r="I5" i="40" s="1"/>
  <c r="H4" i="40"/>
  <c r="I4" i="40" s="1"/>
  <c r="H3" i="40"/>
  <c r="I3" i="40"/>
  <c r="H2" i="40"/>
  <c r="I2" i="40"/>
  <c r="W2" i="40"/>
  <c r="W3" i="40"/>
  <c r="W4" i="40"/>
  <c r="W5" i="40"/>
  <c r="W6" i="40"/>
  <c r="W7" i="40"/>
  <c r="W8" i="40"/>
  <c r="W9" i="40"/>
  <c r="W10" i="40"/>
  <c r="W37" i="40" s="1"/>
  <c r="W11" i="40"/>
  <c r="W12" i="40"/>
  <c r="W13" i="40"/>
  <c r="W14" i="40"/>
  <c r="W15" i="40"/>
  <c r="W16" i="40"/>
  <c r="W17" i="40"/>
  <c r="W18" i="40"/>
  <c r="W19" i="40"/>
  <c r="W20" i="40"/>
  <c r="W21" i="40"/>
  <c r="W22" i="40"/>
  <c r="W23" i="40"/>
  <c r="W24" i="40"/>
  <c r="W25" i="40"/>
  <c r="W26" i="40"/>
  <c r="W27" i="40"/>
  <c r="W28" i="40"/>
  <c r="W29" i="40"/>
  <c r="W30" i="40"/>
  <c r="W31" i="40"/>
  <c r="W32" i="40"/>
  <c r="W33" i="40"/>
  <c r="W34" i="40"/>
  <c r="W35" i="40"/>
  <c r="W36" i="40"/>
  <c r="H36" i="39"/>
  <c r="I36" i="39"/>
  <c r="H35" i="39"/>
  <c r="I35" i="39" s="1"/>
  <c r="H34" i="39"/>
  <c r="I34" i="39" s="1"/>
  <c r="H33" i="39"/>
  <c r="I33" i="39"/>
  <c r="H32" i="39"/>
  <c r="I32" i="39" s="1"/>
  <c r="H31" i="39"/>
  <c r="I31" i="39"/>
  <c r="H30" i="39"/>
  <c r="I30" i="39" s="1"/>
  <c r="H29" i="39"/>
  <c r="I29" i="39" s="1"/>
  <c r="H28" i="39"/>
  <c r="I28" i="39"/>
  <c r="H27" i="39"/>
  <c r="I27" i="39" s="1"/>
  <c r="H26" i="39"/>
  <c r="I26" i="39" s="1"/>
  <c r="H25" i="39"/>
  <c r="I25" i="39"/>
  <c r="H24" i="39"/>
  <c r="I24" i="39" s="1"/>
  <c r="H23" i="39"/>
  <c r="I23" i="39"/>
  <c r="H22" i="39"/>
  <c r="I22" i="39" s="1"/>
  <c r="H21" i="39"/>
  <c r="I21" i="39" s="1"/>
  <c r="H20" i="39"/>
  <c r="I20" i="39"/>
  <c r="H19" i="39"/>
  <c r="I19" i="39" s="1"/>
  <c r="H18" i="39"/>
  <c r="I18" i="39"/>
  <c r="H17" i="39"/>
  <c r="I17" i="39" s="1"/>
  <c r="H16" i="39"/>
  <c r="I16" i="39" s="1"/>
  <c r="H15" i="39"/>
  <c r="I15" i="39" s="1"/>
  <c r="H14" i="39"/>
  <c r="I14" i="39" s="1"/>
  <c r="H13" i="39"/>
  <c r="I13" i="39" s="1"/>
  <c r="H12" i="39"/>
  <c r="I12" i="39"/>
  <c r="H11" i="39"/>
  <c r="I11" i="39" s="1"/>
  <c r="H10" i="39"/>
  <c r="I10" i="39" s="1"/>
  <c r="H9" i="39"/>
  <c r="I9" i="39"/>
  <c r="H8" i="39"/>
  <c r="I8" i="39" s="1"/>
  <c r="H7" i="39"/>
  <c r="I7" i="39" s="1"/>
  <c r="H6" i="39"/>
  <c r="I6" i="39" s="1"/>
  <c r="H5" i="39"/>
  <c r="I5" i="39" s="1"/>
  <c r="H4" i="39"/>
  <c r="I4" i="39"/>
  <c r="H3" i="39"/>
  <c r="I3" i="39" s="1"/>
  <c r="H2" i="39"/>
  <c r="I2" i="39" s="1"/>
  <c r="W3" i="39"/>
  <c r="W37" i="39" s="1"/>
  <c r="B37" i="39" s="1"/>
  <c r="W4" i="39"/>
  <c r="W5" i="39"/>
  <c r="W6" i="39"/>
  <c r="W7" i="39"/>
  <c r="W8" i="39"/>
  <c r="W9" i="39"/>
  <c r="W10" i="39"/>
  <c r="W11" i="39"/>
  <c r="W12" i="39"/>
  <c r="W13" i="39"/>
  <c r="W14" i="39"/>
  <c r="W15" i="39"/>
  <c r="W16" i="39"/>
  <c r="W17" i="39"/>
  <c r="W18" i="39"/>
  <c r="W19" i="39"/>
  <c r="W20" i="39"/>
  <c r="W21" i="39"/>
  <c r="W22" i="39"/>
  <c r="W23" i="39"/>
  <c r="W24" i="39"/>
  <c r="W25" i="39"/>
  <c r="W26" i="39"/>
  <c r="W27" i="39"/>
  <c r="W28" i="39"/>
  <c r="W29" i="39"/>
  <c r="W30" i="39"/>
  <c r="W31" i="39"/>
  <c r="W32" i="39"/>
  <c r="W33" i="39"/>
  <c r="W34" i="39"/>
  <c r="W35" i="39"/>
  <c r="W36" i="39"/>
  <c r="W37" i="47"/>
  <c r="O25" i="6"/>
  <c r="O37" i="44"/>
  <c r="W37" i="42"/>
  <c r="B37" i="42"/>
  <c r="B43" i="15" s="1"/>
  <c r="O37" i="46"/>
  <c r="W49" i="15"/>
  <c r="O37" i="42"/>
  <c r="H45" i="15"/>
  <c r="E50" i="15"/>
  <c r="H37" i="39"/>
  <c r="H37" i="46"/>
  <c r="E47" i="15"/>
  <c r="B37" i="46"/>
  <c r="B47" i="15" s="1"/>
  <c r="W47" i="15" s="1"/>
  <c r="C42" i="15"/>
  <c r="H37" i="41"/>
  <c r="T37" i="43"/>
  <c r="T41" i="15"/>
  <c r="W37" i="43"/>
  <c r="W37" i="45"/>
  <c r="B37" i="45" s="1"/>
  <c r="B46" i="15" s="1"/>
  <c r="W46" i="15" s="1"/>
  <c r="H37" i="47"/>
  <c r="B37" i="47"/>
  <c r="B48" i="15"/>
  <c r="E48" i="15"/>
  <c r="W25" i="6"/>
  <c r="B25" i="6"/>
  <c r="H37" i="43"/>
  <c r="B37" i="43"/>
  <c r="B44" i="15" s="1"/>
  <c r="E44" i="15"/>
  <c r="O37" i="43"/>
  <c r="L4" i="43" s="1"/>
  <c r="M4" i="43" s="1"/>
  <c r="P4" i="43" s="1"/>
  <c r="Q4" i="43" s="1"/>
  <c r="R4" i="43" s="1"/>
  <c r="W37" i="41"/>
  <c r="B37" i="41" s="1"/>
  <c r="B42" i="15" s="1"/>
  <c r="H37" i="42"/>
  <c r="W37" i="44"/>
  <c r="B37" i="44"/>
  <c r="L5" i="43"/>
  <c r="M5" i="43"/>
  <c r="P5" i="43" s="1"/>
  <c r="Q5" i="43" s="1"/>
  <c r="R5" i="43" s="1"/>
  <c r="L13" i="43"/>
  <c r="M13" i="43" s="1"/>
  <c r="P13" i="43" s="1"/>
  <c r="Q13" i="43" s="1"/>
  <c r="R13" i="43" s="1"/>
  <c r="L8" i="43"/>
  <c r="M8" i="43" s="1"/>
  <c r="P8" i="43"/>
  <c r="Q8" i="43" s="1"/>
  <c r="R8" i="43" s="1"/>
  <c r="L12" i="43"/>
  <c r="M12" i="43" s="1"/>
  <c r="P12" i="43" s="1"/>
  <c r="Q12" i="43" s="1"/>
  <c r="R12" i="43" s="1"/>
  <c r="L16" i="43"/>
  <c r="M16" i="43" s="1"/>
  <c r="P16" i="43" s="1"/>
  <c r="Q16" i="43" s="1"/>
  <c r="R16" i="43" s="1"/>
  <c r="L24" i="43"/>
  <c r="M24" i="43"/>
  <c r="P24" i="43"/>
  <c r="Q24" i="43" s="1"/>
  <c r="R24" i="43" s="1"/>
  <c r="L7" i="43"/>
  <c r="M7" i="43" s="1"/>
  <c r="P7" i="43" s="1"/>
  <c r="Q7" i="43" s="1"/>
  <c r="R7" i="43" s="1"/>
  <c r="L15" i="43"/>
  <c r="M15" i="43" s="1"/>
  <c r="P15" i="43"/>
  <c r="Q15" i="43" s="1"/>
  <c r="R15" i="43" s="1"/>
  <c r="L30" i="43"/>
  <c r="M30" i="43" s="1"/>
  <c r="P30" i="43" s="1"/>
  <c r="Q30" i="43" s="1"/>
  <c r="R30" i="43" s="1"/>
  <c r="L31" i="43"/>
  <c r="M31" i="43" s="1"/>
  <c r="P31" i="43" s="1"/>
  <c r="Q31" i="43" s="1"/>
  <c r="R31" i="43" s="1"/>
  <c r="L35" i="43"/>
  <c r="M35" i="43" s="1"/>
  <c r="P35" i="43" s="1"/>
  <c r="Q35" i="43" s="1"/>
  <c r="R35" i="43" s="1"/>
  <c r="L10" i="43"/>
  <c r="M10" i="43" s="1"/>
  <c r="P10" i="43" s="1"/>
  <c r="Q10" i="43" s="1"/>
  <c r="R10" i="43" s="1"/>
  <c r="L17" i="43"/>
  <c r="M17" i="43" s="1"/>
  <c r="P17" i="43" s="1"/>
  <c r="Q17" i="43" s="1"/>
  <c r="R17" i="43" s="1"/>
  <c r="L18" i="43"/>
  <c r="M18" i="43" s="1"/>
  <c r="P18" i="43" s="1"/>
  <c r="Q18" i="43" s="1"/>
  <c r="R18" i="43" s="1"/>
  <c r="L6" i="43"/>
  <c r="M6" i="43"/>
  <c r="P6" i="43" s="1"/>
  <c r="Q6" i="43" s="1"/>
  <c r="R6" i="43" s="1"/>
  <c r="L32" i="43"/>
  <c r="M32" i="43" s="1"/>
  <c r="P32" i="43"/>
  <c r="Q32" i="43"/>
  <c r="R32" i="43" s="1"/>
  <c r="L11" i="43"/>
  <c r="M11" i="43" s="1"/>
  <c r="P11" i="43" s="1"/>
  <c r="Q11" i="43" s="1"/>
  <c r="R11" i="43" s="1"/>
  <c r="L21" i="43"/>
  <c r="M21" i="43"/>
  <c r="P21" i="43" s="1"/>
  <c r="Q21" i="43"/>
  <c r="R21" i="43" s="1"/>
  <c r="L3" i="43"/>
  <c r="M3" i="43"/>
  <c r="P3" i="43"/>
  <c r="Q3" i="43" s="1"/>
  <c r="R3" i="43" s="1"/>
  <c r="L22" i="43"/>
  <c r="M22" i="43" s="1"/>
  <c r="P22" i="43" s="1"/>
  <c r="Q22" i="43" s="1"/>
  <c r="R22" i="43" s="1"/>
  <c r="L25" i="43"/>
  <c r="M25" i="43" s="1"/>
  <c r="P25" i="43" s="1"/>
  <c r="Q25" i="43" s="1"/>
  <c r="R25" i="43" s="1"/>
  <c r="L27" i="43"/>
  <c r="M27" i="43" s="1"/>
  <c r="P27" i="43" s="1"/>
  <c r="Q27" i="43" s="1"/>
  <c r="R27" i="43" s="1"/>
  <c r="L7" i="6"/>
  <c r="M7" i="6" s="1"/>
  <c r="P7" i="6" s="1"/>
  <c r="Q7" i="6" s="1"/>
  <c r="R7" i="6" s="1"/>
  <c r="L3" i="6"/>
  <c r="L9" i="6"/>
  <c r="M9" i="6"/>
  <c r="P9" i="6" s="1"/>
  <c r="Q9" i="6" s="1"/>
  <c r="R9" i="6" s="1"/>
  <c r="H42" i="15"/>
  <c r="I37" i="41"/>
  <c r="I42" i="15" s="1"/>
  <c r="L5" i="45"/>
  <c r="M5" i="45" s="1"/>
  <c r="P5" i="45" s="1"/>
  <c r="Q5" i="45" s="1"/>
  <c r="R5" i="45" s="1"/>
  <c r="L9" i="45"/>
  <c r="M9" i="45" s="1"/>
  <c r="P9" i="45" s="1"/>
  <c r="Q9" i="45" s="1"/>
  <c r="R9" i="45" s="1"/>
  <c r="L13" i="45"/>
  <c r="M13" i="45" s="1"/>
  <c r="P13" i="45" s="1"/>
  <c r="Q13" i="45"/>
  <c r="R13" i="45" s="1"/>
  <c r="L25" i="45"/>
  <c r="M25" i="45" s="1"/>
  <c r="P25" i="45" s="1"/>
  <c r="Q25" i="45" s="1"/>
  <c r="R25" i="45" s="1"/>
  <c r="L29" i="45"/>
  <c r="M29" i="45" s="1"/>
  <c r="P29" i="45" s="1"/>
  <c r="Q29" i="45" s="1"/>
  <c r="R29" i="45" s="1"/>
  <c r="L12" i="45"/>
  <c r="M12" i="45" s="1"/>
  <c r="P12" i="45" s="1"/>
  <c r="Q12" i="45" s="1"/>
  <c r="R12" i="45" s="1"/>
  <c r="L16" i="45"/>
  <c r="M16" i="45" s="1"/>
  <c r="P16" i="45" s="1"/>
  <c r="Q16" i="45" s="1"/>
  <c r="R16" i="45" s="1"/>
  <c r="L20" i="45"/>
  <c r="M20" i="45"/>
  <c r="P20" i="45" s="1"/>
  <c r="Q20" i="45" s="1"/>
  <c r="R20" i="45" s="1"/>
  <c r="L24" i="45"/>
  <c r="M24" i="45"/>
  <c r="P24" i="45" s="1"/>
  <c r="Q24" i="45" s="1"/>
  <c r="R24" i="45" s="1"/>
  <c r="L28" i="45"/>
  <c r="M28" i="45" s="1"/>
  <c r="P28" i="45" s="1"/>
  <c r="Q28" i="45" s="1"/>
  <c r="R28" i="45" s="1"/>
  <c r="L32" i="45"/>
  <c r="M32" i="45" s="1"/>
  <c r="P32" i="45"/>
  <c r="Q32" i="45" s="1"/>
  <c r="R32" i="45" s="1"/>
  <c r="L36" i="45"/>
  <c r="M36" i="45" s="1"/>
  <c r="P36" i="45"/>
  <c r="Q36" i="45" s="1"/>
  <c r="R36" i="45" s="1"/>
  <c r="L6" i="45"/>
  <c r="M6" i="45" s="1"/>
  <c r="P6" i="45" s="1"/>
  <c r="Q6" i="45" s="1"/>
  <c r="R6" i="45" s="1"/>
  <c r="L30" i="45"/>
  <c r="M30" i="45" s="1"/>
  <c r="P30" i="45" s="1"/>
  <c r="Q30" i="45" s="1"/>
  <c r="R30" i="45" s="1"/>
  <c r="L7" i="45"/>
  <c r="M7" i="45" s="1"/>
  <c r="P7" i="45" s="1"/>
  <c r="Q7" i="45" s="1"/>
  <c r="R7" i="45" s="1"/>
  <c r="L23" i="45"/>
  <c r="M23" i="45"/>
  <c r="P23" i="45"/>
  <c r="Q23" i="45" s="1"/>
  <c r="R23" i="45" s="1"/>
  <c r="L31" i="45"/>
  <c r="M31" i="45"/>
  <c r="P31" i="45" s="1"/>
  <c r="Q31" i="45" s="1"/>
  <c r="R31" i="45" s="1"/>
  <c r="L3" i="45"/>
  <c r="M3" i="45" s="1"/>
  <c r="P3" i="45" s="1"/>
  <c r="Q3" i="45" s="1"/>
  <c r="R3" i="45" s="1"/>
  <c r="L19" i="45"/>
  <c r="M19" i="45" s="1"/>
  <c r="P19" i="45" s="1"/>
  <c r="Q19" i="45" s="1"/>
  <c r="R19" i="45" s="1"/>
  <c r="L35" i="45"/>
  <c r="M35" i="45"/>
  <c r="P35" i="45"/>
  <c r="Q35" i="45" s="1"/>
  <c r="R35" i="45" s="1"/>
  <c r="L11" i="45"/>
  <c r="M11" i="45"/>
  <c r="P11" i="45" s="1"/>
  <c r="Q11" i="45" s="1"/>
  <c r="R11" i="45" s="1"/>
  <c r="L18" i="45"/>
  <c r="M18" i="45"/>
  <c r="P18" i="45" s="1"/>
  <c r="Q18" i="45" s="1"/>
  <c r="R18" i="45" s="1"/>
  <c r="L2" i="45"/>
  <c r="L34" i="45"/>
  <c r="M34" i="45"/>
  <c r="P34" i="45" s="1"/>
  <c r="Q34" i="45" s="1"/>
  <c r="R34" i="45" s="1"/>
  <c r="L10" i="45"/>
  <c r="M10" i="45" s="1"/>
  <c r="P10" i="45"/>
  <c r="Q10" i="45" s="1"/>
  <c r="R10" i="45" s="1"/>
  <c r="L23" i="6"/>
  <c r="M23" i="6" s="1"/>
  <c r="P23" i="6" s="1"/>
  <c r="Q23" i="6" s="1"/>
  <c r="R23" i="6" s="1"/>
  <c r="L6" i="6"/>
  <c r="M6" i="6" s="1"/>
  <c r="P6" i="6" s="1"/>
  <c r="Q6" i="6" s="1"/>
  <c r="R6" i="6" s="1"/>
  <c r="L24" i="6"/>
  <c r="M24" i="6" s="1"/>
  <c r="P24" i="6"/>
  <c r="Q24" i="6" s="1"/>
  <c r="R24" i="6" s="1"/>
  <c r="L10" i="6"/>
  <c r="M10" i="6" s="1"/>
  <c r="P10" i="6" s="1"/>
  <c r="Q10" i="6" s="1"/>
  <c r="R10" i="6" s="1"/>
  <c r="L21" i="6"/>
  <c r="M21" i="6" s="1"/>
  <c r="P21" i="6"/>
  <c r="Q21" i="6" s="1"/>
  <c r="R21" i="6" s="1"/>
  <c r="I37" i="47"/>
  <c r="I48" i="15" s="1"/>
  <c r="H48" i="15"/>
  <c r="H50" i="15"/>
  <c r="H43" i="15"/>
  <c r="I37" i="42"/>
  <c r="I43" i="15" s="1"/>
  <c r="H47" i="15"/>
  <c r="I37" i="46"/>
  <c r="I47" i="15"/>
  <c r="L10" i="42"/>
  <c r="M10" i="42"/>
  <c r="P10" i="42" s="1"/>
  <c r="Q10" i="42" s="1"/>
  <c r="R10" i="42" s="1"/>
  <c r="L18" i="42"/>
  <c r="M18" i="42"/>
  <c r="P18" i="42" s="1"/>
  <c r="Q18" i="42" s="1"/>
  <c r="R18" i="42" s="1"/>
  <c r="L26" i="42"/>
  <c r="M26" i="42" s="1"/>
  <c r="P26" i="42" s="1"/>
  <c r="Q26" i="42" s="1"/>
  <c r="R26" i="42" s="1"/>
  <c r="L30" i="42"/>
  <c r="M30" i="42"/>
  <c r="P30" i="42"/>
  <c r="Q30" i="42" s="1"/>
  <c r="R30" i="42" s="1"/>
  <c r="L5" i="42"/>
  <c r="M5" i="42" s="1"/>
  <c r="P5" i="42"/>
  <c r="Q5" i="42" s="1"/>
  <c r="R5" i="42" s="1"/>
  <c r="L17" i="42"/>
  <c r="M17" i="42"/>
  <c r="P17" i="42"/>
  <c r="Q17" i="42" s="1"/>
  <c r="R17" i="42" s="1"/>
  <c r="L21" i="42"/>
  <c r="M21" i="42" s="1"/>
  <c r="P21" i="42" s="1"/>
  <c r="Q21" i="42" s="1"/>
  <c r="R21" i="42" s="1"/>
  <c r="L25" i="42"/>
  <c r="M25" i="42" s="1"/>
  <c r="P25" i="42" s="1"/>
  <c r="Q25" i="42" s="1"/>
  <c r="R25" i="42" s="1"/>
  <c r="L12" i="42"/>
  <c r="M12" i="42" s="1"/>
  <c r="P12" i="42" s="1"/>
  <c r="Q12" i="42" s="1"/>
  <c r="R12" i="42" s="1"/>
  <c r="L20" i="42"/>
  <c r="M20" i="42" s="1"/>
  <c r="P20" i="42" s="1"/>
  <c r="Q20" i="42" s="1"/>
  <c r="R20" i="42" s="1"/>
  <c r="L36" i="42"/>
  <c r="M36" i="42" s="1"/>
  <c r="P36" i="42" s="1"/>
  <c r="Q36" i="42" s="1"/>
  <c r="R36" i="42" s="1"/>
  <c r="L23" i="42"/>
  <c r="M23" i="42" s="1"/>
  <c r="P23" i="42" s="1"/>
  <c r="Q23" i="42" s="1"/>
  <c r="R23" i="42" s="1"/>
  <c r="L3" i="42"/>
  <c r="M3" i="42"/>
  <c r="P3" i="42" s="1"/>
  <c r="Q3" i="42" s="1"/>
  <c r="R3" i="42" s="1"/>
  <c r="L35" i="42"/>
  <c r="M35" i="42"/>
  <c r="P35" i="42" s="1"/>
  <c r="Q35" i="42" s="1"/>
  <c r="R35" i="42" s="1"/>
  <c r="L8" i="42"/>
  <c r="M8" i="42"/>
  <c r="P8" i="42" s="1"/>
  <c r="Q8" i="42" s="1"/>
  <c r="R8" i="42" s="1"/>
  <c r="L24" i="42"/>
  <c r="M24" i="42" s="1"/>
  <c r="P24" i="42" s="1"/>
  <c r="Q24" i="42" s="1"/>
  <c r="R24" i="42" s="1"/>
  <c r="L11" i="42"/>
  <c r="M11" i="42"/>
  <c r="P11" i="42" s="1"/>
  <c r="Q11" i="42" s="1"/>
  <c r="R11" i="42" s="1"/>
  <c r="L16" i="42"/>
  <c r="M16" i="42" s="1"/>
  <c r="P16" i="42"/>
  <c r="Q16" i="42" s="1"/>
  <c r="R16" i="42" s="1"/>
  <c r="L32" i="42"/>
  <c r="M32" i="42"/>
  <c r="P32" i="42" s="1"/>
  <c r="Q32" i="42" s="1"/>
  <c r="R32" i="42" s="1"/>
  <c r="L3" i="46"/>
  <c r="M3" i="46" s="1"/>
  <c r="P3" i="46" s="1"/>
  <c r="Q3" i="46" s="1"/>
  <c r="R3" i="46"/>
  <c r="L7" i="46"/>
  <c r="M7" i="46"/>
  <c r="P7" i="46" s="1"/>
  <c r="Q7" i="46" s="1"/>
  <c r="R7" i="46" s="1"/>
  <c r="L11" i="46"/>
  <c r="M11" i="46" s="1"/>
  <c r="P11" i="46" s="1"/>
  <c r="Q11" i="46" s="1"/>
  <c r="R11" i="46" s="1"/>
  <c r="L15" i="46"/>
  <c r="M15" i="46"/>
  <c r="P15" i="46" s="1"/>
  <c r="Q15" i="46"/>
  <c r="R15" i="46" s="1"/>
  <c r="L19" i="46"/>
  <c r="M19" i="46"/>
  <c r="P19" i="46" s="1"/>
  <c r="Q19" i="46" s="1"/>
  <c r="R19" i="46" s="1"/>
  <c r="L23" i="46"/>
  <c r="M23" i="46"/>
  <c r="P23" i="46" s="1"/>
  <c r="Q23" i="46" s="1"/>
  <c r="R23" i="46" s="1"/>
  <c r="L27" i="46"/>
  <c r="M27" i="46" s="1"/>
  <c r="P27" i="46" s="1"/>
  <c r="Q27" i="46" s="1"/>
  <c r="R27" i="46" s="1"/>
  <c r="L31" i="46"/>
  <c r="M31" i="46" s="1"/>
  <c r="P31" i="46" s="1"/>
  <c r="Q31" i="46"/>
  <c r="R31" i="46"/>
  <c r="L35" i="46"/>
  <c r="M35" i="46" s="1"/>
  <c r="P35" i="46" s="1"/>
  <c r="Q35" i="46" s="1"/>
  <c r="R35" i="46" s="1"/>
  <c r="L2" i="46"/>
  <c r="L6" i="46"/>
  <c r="M6" i="46"/>
  <c r="P6" i="46"/>
  <c r="Q6" i="46" s="1"/>
  <c r="R6" i="46"/>
  <c r="L10" i="46"/>
  <c r="M10" i="46"/>
  <c r="P10" i="46" s="1"/>
  <c r="Q10" i="46" s="1"/>
  <c r="R10" i="46" s="1"/>
  <c r="L14" i="46"/>
  <c r="M14" i="46"/>
  <c r="P14" i="46" s="1"/>
  <c r="Q14" i="46" s="1"/>
  <c r="R14" i="46" s="1"/>
  <c r="L18" i="46"/>
  <c r="M18" i="46" s="1"/>
  <c r="P18" i="46"/>
  <c r="Q18" i="46" s="1"/>
  <c r="R18" i="46" s="1"/>
  <c r="L22" i="46"/>
  <c r="M22" i="46" s="1"/>
  <c r="P22" i="46" s="1"/>
  <c r="Q22" i="46" s="1"/>
  <c r="R22" i="46" s="1"/>
  <c r="L26" i="46"/>
  <c r="M26" i="46"/>
  <c r="P26" i="46" s="1"/>
  <c r="Q26" i="46" s="1"/>
  <c r="R26" i="46" s="1"/>
  <c r="L30" i="46"/>
  <c r="M30" i="46"/>
  <c r="P30" i="46" s="1"/>
  <c r="Q30" i="46" s="1"/>
  <c r="R30" i="46" s="1"/>
  <c r="L4" i="46"/>
  <c r="M4" i="46" s="1"/>
  <c r="P4" i="46" s="1"/>
  <c r="Q4" i="46" s="1"/>
  <c r="R4" i="46" s="1"/>
  <c r="L12" i="46"/>
  <c r="M12" i="46"/>
  <c r="P12" i="46" s="1"/>
  <c r="Q12" i="46"/>
  <c r="R12" i="46" s="1"/>
  <c r="L20" i="46"/>
  <c r="M20" i="46" s="1"/>
  <c r="P20" i="46"/>
  <c r="Q20" i="46" s="1"/>
  <c r="R20" i="46" s="1"/>
  <c r="L28" i="46"/>
  <c r="M28" i="46" s="1"/>
  <c r="P28" i="46" s="1"/>
  <c r="Q28" i="46" s="1"/>
  <c r="R28" i="46" s="1"/>
  <c r="L36" i="46"/>
  <c r="M36" i="46"/>
  <c r="P36" i="46" s="1"/>
  <c r="Q36" i="46" s="1"/>
  <c r="R36" i="46" s="1"/>
  <c r="L8" i="46"/>
  <c r="M8" i="46" s="1"/>
  <c r="P8" i="46" s="1"/>
  <c r="Q8" i="46" s="1"/>
  <c r="R8" i="46" s="1"/>
  <c r="L16" i="46"/>
  <c r="M16" i="46"/>
  <c r="P16" i="46"/>
  <c r="Q16" i="46" s="1"/>
  <c r="R16" i="46" s="1"/>
  <c r="L32" i="46"/>
  <c r="M32" i="46" s="1"/>
  <c r="P32" i="46"/>
  <c r="Q32" i="46" s="1"/>
  <c r="R32" i="46" s="1"/>
  <c r="L13" i="46"/>
  <c r="M13" i="46"/>
  <c r="P13" i="46" s="1"/>
  <c r="Q13" i="46" s="1"/>
  <c r="R13" i="46" s="1"/>
  <c r="L29" i="46"/>
  <c r="M29" i="46"/>
  <c r="P29" i="46" s="1"/>
  <c r="Q29" i="46" s="1"/>
  <c r="R29" i="46" s="1"/>
  <c r="L5" i="46"/>
  <c r="M5" i="46" s="1"/>
  <c r="P5" i="46" s="1"/>
  <c r="Q5" i="46" s="1"/>
  <c r="R5" i="46" s="1"/>
  <c r="L21" i="46"/>
  <c r="M21" i="46" s="1"/>
  <c r="P21" i="46" s="1"/>
  <c r="Q21" i="46" s="1"/>
  <c r="R21" i="46" s="1"/>
  <c r="L17" i="46"/>
  <c r="M17" i="46"/>
  <c r="P17" i="46"/>
  <c r="Q17" i="46"/>
  <c r="R17" i="46" s="1"/>
  <c r="L9" i="46"/>
  <c r="M9" i="46"/>
  <c r="P9" i="46" s="1"/>
  <c r="Q9" i="46" s="1"/>
  <c r="R9" i="46" s="1"/>
  <c r="L25" i="46"/>
  <c r="M25" i="46" s="1"/>
  <c r="P25" i="46" s="1"/>
  <c r="Q25" i="46" s="1"/>
  <c r="R25" i="46" s="1"/>
  <c r="L2" i="44"/>
  <c r="L6" i="44"/>
  <c r="M6" i="44"/>
  <c r="P6" i="44" s="1"/>
  <c r="Q6" i="44" s="1"/>
  <c r="R6" i="44" s="1"/>
  <c r="L10" i="44"/>
  <c r="M10" i="44" s="1"/>
  <c r="P10" i="44" s="1"/>
  <c r="Q10" i="44" s="1"/>
  <c r="R10" i="44" s="1"/>
  <c r="L14" i="44"/>
  <c r="M14" i="44"/>
  <c r="P14" i="44"/>
  <c r="Q14" i="44" s="1"/>
  <c r="R14" i="44" s="1"/>
  <c r="L18" i="44"/>
  <c r="M18" i="44" s="1"/>
  <c r="P18" i="44" s="1"/>
  <c r="Q18" i="44" s="1"/>
  <c r="R18" i="44" s="1"/>
  <c r="L22" i="44"/>
  <c r="M22" i="44" s="1"/>
  <c r="P22" i="44"/>
  <c r="Q22" i="44" s="1"/>
  <c r="R22" i="44" s="1"/>
  <c r="L26" i="44"/>
  <c r="M26" i="44"/>
  <c r="P26" i="44" s="1"/>
  <c r="Q26" i="44" s="1"/>
  <c r="R26" i="44" s="1"/>
  <c r="L30" i="44"/>
  <c r="M30" i="44" s="1"/>
  <c r="P30" i="44"/>
  <c r="Q30" i="44"/>
  <c r="R30" i="44" s="1"/>
  <c r="L34" i="44"/>
  <c r="M34" i="44" s="1"/>
  <c r="P34" i="44" s="1"/>
  <c r="Q34" i="44" s="1"/>
  <c r="R34" i="44" s="1"/>
  <c r="L5" i="44"/>
  <c r="M5" i="44" s="1"/>
  <c r="P5" i="44"/>
  <c r="Q5" i="44" s="1"/>
  <c r="R5" i="44" s="1"/>
  <c r="L9" i="44"/>
  <c r="M9" i="44"/>
  <c r="P9" i="44" s="1"/>
  <c r="Q9" i="44" s="1"/>
  <c r="R9" i="44" s="1"/>
  <c r="L17" i="44"/>
  <c r="M17" i="44"/>
  <c r="P17" i="44" s="1"/>
  <c r="Q17" i="44" s="1"/>
  <c r="R17" i="44" s="1"/>
  <c r="L21" i="44"/>
  <c r="M21" i="44" s="1"/>
  <c r="P21" i="44" s="1"/>
  <c r="Q21" i="44" s="1"/>
  <c r="R21" i="44" s="1"/>
  <c r="L29" i="44"/>
  <c r="M29" i="44" s="1"/>
  <c r="P29" i="44" s="1"/>
  <c r="Q29" i="44" s="1"/>
  <c r="R29" i="44" s="1"/>
  <c r="L33" i="44"/>
  <c r="M33" i="44"/>
  <c r="P33" i="44"/>
  <c r="Q33" i="44" s="1"/>
  <c r="R33" i="44" s="1"/>
  <c r="L3" i="44"/>
  <c r="M3" i="44" s="1"/>
  <c r="P3" i="44" s="1"/>
  <c r="L11" i="44"/>
  <c r="M11" i="44"/>
  <c r="P11" i="44"/>
  <c r="Q11" i="44"/>
  <c r="R11" i="44" s="1"/>
  <c r="L19" i="44"/>
  <c r="M19" i="44" s="1"/>
  <c r="P19" i="44" s="1"/>
  <c r="Q19" i="44"/>
  <c r="R19" i="44" s="1"/>
  <c r="L27" i="44"/>
  <c r="M27" i="44"/>
  <c r="P27" i="44"/>
  <c r="Q27" i="44" s="1"/>
  <c r="R27" i="44" s="1"/>
  <c r="L4" i="44"/>
  <c r="M4" i="44" s="1"/>
  <c r="P4" i="44" s="1"/>
  <c r="Q4" i="44" s="1"/>
  <c r="R4" i="44" s="1"/>
  <c r="L12" i="44"/>
  <c r="M12" i="44"/>
  <c r="P12" i="44"/>
  <c r="Q12" i="44" s="1"/>
  <c r="R12" i="44" s="1"/>
  <c r="L20" i="44"/>
  <c r="M20" i="44" s="1"/>
  <c r="P20" i="44" s="1"/>
  <c r="Q20" i="44" s="1"/>
  <c r="R20" i="44" s="1"/>
  <c r="L28" i="44"/>
  <c r="M28" i="44"/>
  <c r="P28" i="44" s="1"/>
  <c r="Q28" i="44" s="1"/>
  <c r="R28" i="44" s="1"/>
  <c r="L36" i="44"/>
  <c r="M36" i="44" s="1"/>
  <c r="P36" i="44" s="1"/>
  <c r="Q36" i="44" s="1"/>
  <c r="R36" i="44" s="1"/>
  <c r="L32" i="44"/>
  <c r="M32" i="44"/>
  <c r="P32" i="44" s="1"/>
  <c r="Q32" i="44" s="1"/>
  <c r="R32" i="44" s="1"/>
  <c r="L8" i="44"/>
  <c r="M8" i="44"/>
  <c r="P8" i="44" s="1"/>
  <c r="Q8" i="44" s="1"/>
  <c r="R8" i="44" s="1"/>
  <c r="L24" i="44"/>
  <c r="M24" i="44" s="1"/>
  <c r="P24" i="44" s="1"/>
  <c r="Q24" i="44" s="1"/>
  <c r="R24" i="44" s="1"/>
  <c r="L7" i="44"/>
  <c r="M7" i="44" s="1"/>
  <c r="P7" i="44"/>
  <c r="Q7" i="44"/>
  <c r="R7" i="44"/>
  <c r="L23" i="44"/>
  <c r="M23" i="44"/>
  <c r="P23" i="44" s="1"/>
  <c r="Q23" i="44" s="1"/>
  <c r="R23" i="44" s="1"/>
  <c r="L31" i="44"/>
  <c r="M31" i="44"/>
  <c r="P31" i="44" s="1"/>
  <c r="Q31" i="44"/>
  <c r="R31" i="44"/>
  <c r="L15" i="44"/>
  <c r="M15" i="44"/>
  <c r="P15" i="44" s="1"/>
  <c r="Q15" i="44" s="1"/>
  <c r="R15" i="44" s="1"/>
  <c r="L5" i="40"/>
  <c r="M5" i="40" s="1"/>
  <c r="P5" i="40" s="1"/>
  <c r="Q5" i="40" s="1"/>
  <c r="R5" i="40" s="1"/>
  <c r="L9" i="40"/>
  <c r="M9" i="40" s="1"/>
  <c r="P9" i="40" s="1"/>
  <c r="Q9" i="40" s="1"/>
  <c r="R9" i="40" s="1"/>
  <c r="L13" i="40"/>
  <c r="M13" i="40" s="1"/>
  <c r="P13" i="40" s="1"/>
  <c r="Q13" i="40" s="1"/>
  <c r="R13" i="40" s="1"/>
  <c r="L17" i="40"/>
  <c r="M17" i="40"/>
  <c r="P17" i="40"/>
  <c r="Q17" i="40" s="1"/>
  <c r="R17" i="40" s="1"/>
  <c r="L21" i="40"/>
  <c r="M21" i="40" s="1"/>
  <c r="P21" i="40" s="1"/>
  <c r="Q21" i="40" s="1"/>
  <c r="R21" i="40" s="1"/>
  <c r="L25" i="40"/>
  <c r="M25" i="40"/>
  <c r="P25" i="40" s="1"/>
  <c r="Q25" i="40" s="1"/>
  <c r="R25" i="40" s="1"/>
  <c r="L29" i="40"/>
  <c r="M29" i="40" s="1"/>
  <c r="P29" i="40"/>
  <c r="Q29" i="40"/>
  <c r="R29" i="40" s="1"/>
  <c r="L33" i="40"/>
  <c r="M33" i="40"/>
  <c r="P33" i="40" s="1"/>
  <c r="Q33" i="40" s="1"/>
  <c r="R33" i="40" s="1"/>
  <c r="L4" i="40"/>
  <c r="M4" i="40"/>
  <c r="P4" i="40"/>
  <c r="Q4" i="40" s="1"/>
  <c r="R4" i="40" s="1"/>
  <c r="L8" i="40"/>
  <c r="M8" i="40"/>
  <c r="P8" i="40" s="1"/>
  <c r="Q8" i="40" s="1"/>
  <c r="R8" i="40" s="1"/>
  <c r="L12" i="40"/>
  <c r="M12" i="40"/>
  <c r="P12" i="40" s="1"/>
  <c r="Q12" i="40" s="1"/>
  <c r="R12" i="40" s="1"/>
  <c r="L16" i="40"/>
  <c r="M16" i="40" s="1"/>
  <c r="P16" i="40" s="1"/>
  <c r="Q16" i="40" s="1"/>
  <c r="R16" i="40" s="1"/>
  <c r="L20" i="40"/>
  <c r="M20" i="40"/>
  <c r="P20" i="40" s="1"/>
  <c r="Q20" i="40" s="1"/>
  <c r="R20" i="40" s="1"/>
  <c r="L24" i="40"/>
  <c r="M24" i="40"/>
  <c r="P24" i="40" s="1"/>
  <c r="Q24" i="40" s="1"/>
  <c r="R24" i="40" s="1"/>
  <c r="L28" i="40"/>
  <c r="M28" i="40"/>
  <c r="P28" i="40" s="1"/>
  <c r="Q28" i="40" s="1"/>
  <c r="R28" i="40" s="1"/>
  <c r="L32" i="40"/>
  <c r="M32" i="40" s="1"/>
  <c r="P32" i="40" s="1"/>
  <c r="Q32" i="40" s="1"/>
  <c r="R32" i="40" s="1"/>
  <c r="L36" i="40"/>
  <c r="M36" i="40"/>
  <c r="P36" i="40" s="1"/>
  <c r="Q36" i="40" s="1"/>
  <c r="R36" i="40" s="1"/>
  <c r="L3" i="40"/>
  <c r="M3" i="40"/>
  <c r="P3" i="40" s="1"/>
  <c r="Q3" i="40" s="1"/>
  <c r="R3" i="40" s="1"/>
  <c r="L11" i="40"/>
  <c r="M11" i="40" s="1"/>
  <c r="P11" i="40" s="1"/>
  <c r="Q11" i="40" s="1"/>
  <c r="R11" i="40" s="1"/>
  <c r="L19" i="40"/>
  <c r="M19" i="40"/>
  <c r="P19" i="40" s="1"/>
  <c r="Q19" i="40" s="1"/>
  <c r="R19" i="40" s="1"/>
  <c r="L27" i="40"/>
  <c r="M27" i="40" s="1"/>
  <c r="P27" i="40" s="1"/>
  <c r="Q27" i="40" s="1"/>
  <c r="R27" i="40" s="1"/>
  <c r="L35" i="40"/>
  <c r="M35" i="40" s="1"/>
  <c r="P35" i="40" s="1"/>
  <c r="Q35" i="40" s="1"/>
  <c r="R35" i="40" s="1"/>
  <c r="L7" i="40"/>
  <c r="M7" i="40" s="1"/>
  <c r="P7" i="40"/>
  <c r="Q7" i="40" s="1"/>
  <c r="R7" i="40" s="1"/>
  <c r="L15" i="40"/>
  <c r="M15" i="40" s="1"/>
  <c r="P15" i="40" s="1"/>
  <c r="Q15" i="40" s="1"/>
  <c r="R15" i="40" s="1"/>
  <c r="L23" i="40"/>
  <c r="M23" i="40"/>
  <c r="P23" i="40"/>
  <c r="Q23" i="40" s="1"/>
  <c r="R23" i="40" s="1"/>
  <c r="L31" i="40"/>
  <c r="M31" i="40"/>
  <c r="P31" i="40" s="1"/>
  <c r="Q31" i="40" s="1"/>
  <c r="R31" i="40" s="1"/>
  <c r="L14" i="40"/>
  <c r="M14" i="40" s="1"/>
  <c r="P14" i="40" s="1"/>
  <c r="Q14" i="40" s="1"/>
  <c r="R14" i="40" s="1"/>
  <c r="L30" i="40"/>
  <c r="M30" i="40" s="1"/>
  <c r="P30" i="40"/>
  <c r="Q30" i="40" s="1"/>
  <c r="R30" i="40" s="1"/>
  <c r="L6" i="40"/>
  <c r="L37" i="40" s="1"/>
  <c r="M6" i="40"/>
  <c r="P6" i="40" s="1"/>
  <c r="Q6" i="40" s="1"/>
  <c r="R6" i="40" s="1"/>
  <c r="L22" i="40"/>
  <c r="M22" i="40"/>
  <c r="P22" i="40" s="1"/>
  <c r="Q22" i="40" s="1"/>
  <c r="R22" i="40" s="1"/>
  <c r="L26" i="40"/>
  <c r="M26" i="40" s="1"/>
  <c r="P26" i="40" s="1"/>
  <c r="Q26" i="40" s="1"/>
  <c r="R26" i="40" s="1"/>
  <c r="L10" i="40"/>
  <c r="M10" i="40"/>
  <c r="P10" i="40" s="1"/>
  <c r="Q10" i="40" s="1"/>
  <c r="R10" i="40" s="1"/>
  <c r="L18" i="40"/>
  <c r="M18" i="40"/>
  <c r="P18" i="40" s="1"/>
  <c r="Q18" i="40" s="1"/>
  <c r="R18" i="40" s="1"/>
  <c r="L34" i="40"/>
  <c r="M34" i="40"/>
  <c r="P34" i="40" s="1"/>
  <c r="Q34" i="40" s="1"/>
  <c r="R34" i="40" s="1"/>
  <c r="L2" i="40"/>
  <c r="L5" i="6"/>
  <c r="M5" i="6"/>
  <c r="P5" i="6" s="1"/>
  <c r="Q5" i="6" s="1"/>
  <c r="R5" i="6" s="1"/>
  <c r="L4" i="6"/>
  <c r="M4" i="6" s="1"/>
  <c r="P4" i="6" s="1"/>
  <c r="L14" i="6"/>
  <c r="M14" i="6" s="1"/>
  <c r="P14" i="6"/>
  <c r="Q14" i="6" s="1"/>
  <c r="R14" i="6" s="1"/>
  <c r="L13" i="6"/>
  <c r="M13" i="6" s="1"/>
  <c r="P13" i="6" s="1"/>
  <c r="Q13" i="6" s="1"/>
  <c r="R13" i="6" s="1"/>
  <c r="L12" i="6"/>
  <c r="M12" i="6"/>
  <c r="P12" i="6" s="1"/>
  <c r="Q12" i="6" s="1"/>
  <c r="R12" i="6" s="1"/>
  <c r="L8" i="6"/>
  <c r="M8" i="6" s="1"/>
  <c r="P8" i="6" s="1"/>
  <c r="Q8" i="6" s="1"/>
  <c r="R8" i="6" s="1"/>
  <c r="L18" i="6"/>
  <c r="M18" i="6"/>
  <c r="P18" i="6" s="1"/>
  <c r="Q18" i="6" s="1"/>
  <c r="R18" i="6" s="1"/>
  <c r="M2" i="46"/>
  <c r="P2" i="46" s="1"/>
  <c r="M3" i="6"/>
  <c r="P3" i="6"/>
  <c r="Q3" i="6" s="1"/>
  <c r="R3" i="6" s="1"/>
  <c r="M2" i="44"/>
  <c r="P2" i="44"/>
  <c r="Q2" i="44" s="1"/>
  <c r="M2" i="40"/>
  <c r="P2" i="40"/>
  <c r="Q2" i="40" s="1"/>
  <c r="R2" i="40" s="1"/>
  <c r="M2" i="45"/>
  <c r="P2" i="45"/>
  <c r="R2" i="44"/>
  <c r="W44" i="15"/>
  <c r="T25" i="6"/>
  <c r="U4" i="6"/>
  <c r="U7" i="6"/>
  <c r="U15" i="6"/>
  <c r="U11" i="6"/>
  <c r="U14" i="6"/>
  <c r="U6" i="6"/>
  <c r="W43" i="15"/>
  <c r="W48" i="15"/>
  <c r="W42" i="15" l="1"/>
  <c r="Q4" i="6"/>
  <c r="R4" i="6" s="1"/>
  <c r="R37" i="40"/>
  <c r="R46" i="15" s="1"/>
  <c r="Q3" i="44"/>
  <c r="R3" i="44" s="1"/>
  <c r="Q2" i="46"/>
  <c r="R2" i="46" s="1"/>
  <c r="U9" i="6"/>
  <c r="U18" i="6"/>
  <c r="U22" i="6"/>
  <c r="Q2" i="45"/>
  <c r="R2" i="45" s="1"/>
  <c r="U8" i="6"/>
  <c r="U5" i="6"/>
  <c r="U13" i="6"/>
  <c r="Q37" i="40"/>
  <c r="U21" i="6"/>
  <c r="I37" i="39"/>
  <c r="I50" i="15" s="1"/>
  <c r="B50" i="15"/>
  <c r="W50" i="15" s="1"/>
  <c r="U3" i="6"/>
  <c r="U17" i="6"/>
  <c r="H44" i="15"/>
  <c r="I37" i="43"/>
  <c r="I44" i="15" s="1"/>
  <c r="U16" i="6"/>
  <c r="U12" i="6"/>
  <c r="B3" i="15"/>
  <c r="I25" i="6"/>
  <c r="U20" i="6"/>
  <c r="U23" i="6"/>
  <c r="L33" i="42"/>
  <c r="M33" i="42" s="1"/>
  <c r="P33" i="42" s="1"/>
  <c r="Q33" i="42" s="1"/>
  <c r="R33" i="42" s="1"/>
  <c r="L27" i="42"/>
  <c r="M27" i="42" s="1"/>
  <c r="P27" i="42" s="1"/>
  <c r="Q27" i="42" s="1"/>
  <c r="R27" i="42" s="1"/>
  <c r="L34" i="42"/>
  <c r="M34" i="42" s="1"/>
  <c r="P34" i="42" s="1"/>
  <c r="Q34" i="42" s="1"/>
  <c r="R34" i="42" s="1"/>
  <c r="L31" i="42"/>
  <c r="M31" i="42" s="1"/>
  <c r="P31" i="42" s="1"/>
  <c r="Q31" i="42" s="1"/>
  <c r="R31" i="42" s="1"/>
  <c r="L29" i="42"/>
  <c r="M29" i="42" s="1"/>
  <c r="P29" i="42" s="1"/>
  <c r="Q29" i="42" s="1"/>
  <c r="R29" i="42" s="1"/>
  <c r="L22" i="42"/>
  <c r="M22" i="42" s="1"/>
  <c r="P22" i="42" s="1"/>
  <c r="Q22" i="42" s="1"/>
  <c r="R22" i="42" s="1"/>
  <c r="L7" i="42"/>
  <c r="M7" i="42" s="1"/>
  <c r="P7" i="42" s="1"/>
  <c r="Q7" i="42" s="1"/>
  <c r="R7" i="42" s="1"/>
  <c r="L15" i="42"/>
  <c r="M15" i="42" s="1"/>
  <c r="P15" i="42" s="1"/>
  <c r="Q15" i="42" s="1"/>
  <c r="R15" i="42" s="1"/>
  <c r="L28" i="42"/>
  <c r="M28" i="42" s="1"/>
  <c r="P28" i="42" s="1"/>
  <c r="Q28" i="42" s="1"/>
  <c r="R28" i="42" s="1"/>
  <c r="L14" i="42"/>
  <c r="M14" i="42" s="1"/>
  <c r="P14" i="42" s="1"/>
  <c r="Q14" i="42" s="1"/>
  <c r="R14" i="42" s="1"/>
  <c r="L9" i="42"/>
  <c r="M9" i="42" s="1"/>
  <c r="P9" i="42" s="1"/>
  <c r="Q9" i="42" s="1"/>
  <c r="R9" i="42" s="1"/>
  <c r="L19" i="42"/>
  <c r="M19" i="42" s="1"/>
  <c r="P19" i="42" s="1"/>
  <c r="Q19" i="42" s="1"/>
  <c r="R19" i="42" s="1"/>
  <c r="L2" i="42"/>
  <c r="L6" i="42"/>
  <c r="M6" i="42" s="1"/>
  <c r="P6" i="42" s="1"/>
  <c r="Q6" i="42" s="1"/>
  <c r="R6" i="42" s="1"/>
  <c r="U10" i="6"/>
  <c r="L37" i="46"/>
  <c r="L4" i="42"/>
  <c r="M4" i="42" s="1"/>
  <c r="P4" i="42" s="1"/>
  <c r="Q4" i="42" s="1"/>
  <c r="R4" i="42" s="1"/>
  <c r="L13" i="42"/>
  <c r="M13" i="42" s="1"/>
  <c r="P13" i="42" s="1"/>
  <c r="Q13" i="42" s="1"/>
  <c r="R13" i="42" s="1"/>
  <c r="U24" i="6"/>
  <c r="U19" i="6"/>
  <c r="W37" i="46"/>
  <c r="B45" i="15"/>
  <c r="W45" i="15" s="1"/>
  <c r="I37" i="44"/>
  <c r="I45" i="15" s="1"/>
  <c r="O37" i="39"/>
  <c r="L34" i="46"/>
  <c r="M34" i="46" s="1"/>
  <c r="P34" i="46" s="1"/>
  <c r="Q34" i="46" s="1"/>
  <c r="R34" i="46" s="1"/>
  <c r="L33" i="46"/>
  <c r="M33" i="46" s="1"/>
  <c r="P33" i="46" s="1"/>
  <c r="Q33" i="46" s="1"/>
  <c r="R33" i="46" s="1"/>
  <c r="L11" i="6"/>
  <c r="M11" i="6" s="1"/>
  <c r="P11" i="6" s="1"/>
  <c r="Q11" i="6" s="1"/>
  <c r="R11" i="6" s="1"/>
  <c r="L15" i="6"/>
  <c r="M15" i="6" s="1"/>
  <c r="P15" i="6" s="1"/>
  <c r="Q15" i="6" s="1"/>
  <c r="R15" i="6" s="1"/>
  <c r="L19" i="6"/>
  <c r="M19" i="6" s="1"/>
  <c r="P19" i="6" s="1"/>
  <c r="Q19" i="6" s="1"/>
  <c r="R19" i="6" s="1"/>
  <c r="L13" i="44"/>
  <c r="M13" i="44" s="1"/>
  <c r="P13" i="44" s="1"/>
  <c r="Q13" i="44" s="1"/>
  <c r="R13" i="44" s="1"/>
  <c r="L16" i="44"/>
  <c r="M16" i="44" s="1"/>
  <c r="P16" i="44" s="1"/>
  <c r="Q16" i="44" s="1"/>
  <c r="R16" i="44" s="1"/>
  <c r="L4" i="45"/>
  <c r="L8" i="45"/>
  <c r="M8" i="45" s="1"/>
  <c r="P8" i="45" s="1"/>
  <c r="Q8" i="45" s="1"/>
  <c r="R8" i="45" s="1"/>
  <c r="L15" i="45"/>
  <c r="M15" i="45" s="1"/>
  <c r="P15" i="45" s="1"/>
  <c r="Q15" i="45" s="1"/>
  <c r="R15" i="45" s="1"/>
  <c r="L22" i="45"/>
  <c r="M22" i="45" s="1"/>
  <c r="P22" i="45" s="1"/>
  <c r="Q22" i="45" s="1"/>
  <c r="R22" i="45" s="1"/>
  <c r="L33" i="45"/>
  <c r="M33" i="45" s="1"/>
  <c r="P33" i="45" s="1"/>
  <c r="Q33" i="45" s="1"/>
  <c r="R33" i="45" s="1"/>
  <c r="L27" i="45"/>
  <c r="M27" i="45" s="1"/>
  <c r="P27" i="45" s="1"/>
  <c r="Q27" i="45" s="1"/>
  <c r="R27" i="45" s="1"/>
  <c r="L17" i="45"/>
  <c r="M17" i="45" s="1"/>
  <c r="P17" i="45" s="1"/>
  <c r="Q17" i="45" s="1"/>
  <c r="R17" i="45" s="1"/>
  <c r="L14" i="45"/>
  <c r="M14" i="45" s="1"/>
  <c r="P14" i="45" s="1"/>
  <c r="Q14" i="45" s="1"/>
  <c r="R14" i="45" s="1"/>
  <c r="L26" i="45"/>
  <c r="M26" i="45" s="1"/>
  <c r="P26" i="45" s="1"/>
  <c r="Q26" i="45" s="1"/>
  <c r="R26" i="45" s="1"/>
  <c r="L16" i="6"/>
  <c r="M16" i="6" s="1"/>
  <c r="P16" i="6" s="1"/>
  <c r="Q16" i="6" s="1"/>
  <c r="R16" i="6" s="1"/>
  <c r="L22" i="6"/>
  <c r="M22" i="6" s="1"/>
  <c r="P22" i="6" s="1"/>
  <c r="Q22" i="6" s="1"/>
  <c r="R22" i="6" s="1"/>
  <c r="L35" i="44"/>
  <c r="M35" i="44" s="1"/>
  <c r="P35" i="44" s="1"/>
  <c r="Q35" i="44" s="1"/>
  <c r="R35" i="44" s="1"/>
  <c r="L25" i="44"/>
  <c r="M25" i="44" s="1"/>
  <c r="P25" i="44" s="1"/>
  <c r="Q25" i="44" s="1"/>
  <c r="R25" i="44" s="1"/>
  <c r="L24" i="46"/>
  <c r="M24" i="46" s="1"/>
  <c r="P24" i="46" s="1"/>
  <c r="Q24" i="46" s="1"/>
  <c r="R24" i="46" s="1"/>
  <c r="L21" i="45"/>
  <c r="M21" i="45" s="1"/>
  <c r="P21" i="45" s="1"/>
  <c r="Q21" i="45" s="1"/>
  <c r="R21" i="45" s="1"/>
  <c r="L17" i="6"/>
  <c r="M17" i="6" s="1"/>
  <c r="P17" i="6" s="1"/>
  <c r="Q17" i="6" s="1"/>
  <c r="R17" i="6" s="1"/>
  <c r="L36" i="43"/>
  <c r="M36" i="43" s="1"/>
  <c r="P36" i="43" s="1"/>
  <c r="Q36" i="43" s="1"/>
  <c r="R36" i="43" s="1"/>
  <c r="L33" i="43"/>
  <c r="M33" i="43" s="1"/>
  <c r="P33" i="43" s="1"/>
  <c r="Q33" i="43" s="1"/>
  <c r="R33" i="43" s="1"/>
  <c r="L20" i="6"/>
  <c r="M20" i="6" s="1"/>
  <c r="P20" i="6" s="1"/>
  <c r="Q20" i="6" s="1"/>
  <c r="R20" i="6" s="1"/>
  <c r="O37" i="47"/>
  <c r="L20" i="43"/>
  <c r="M20" i="43" s="1"/>
  <c r="P20" i="43" s="1"/>
  <c r="Q20" i="43" s="1"/>
  <c r="R20" i="43" s="1"/>
  <c r="L9" i="43"/>
  <c r="M9" i="43" s="1"/>
  <c r="P9" i="43" s="1"/>
  <c r="Q9" i="43" s="1"/>
  <c r="R9" i="43" s="1"/>
  <c r="L34" i="43"/>
  <c r="M34" i="43" s="1"/>
  <c r="P34" i="43" s="1"/>
  <c r="Q34" i="43" s="1"/>
  <c r="R34" i="43" s="1"/>
  <c r="L28" i="43"/>
  <c r="M28" i="43" s="1"/>
  <c r="P28" i="43" s="1"/>
  <c r="Q28" i="43" s="1"/>
  <c r="R28" i="43" s="1"/>
  <c r="L19" i="43"/>
  <c r="M19" i="43" s="1"/>
  <c r="P19" i="43" s="1"/>
  <c r="Q19" i="43" s="1"/>
  <c r="R19" i="43" s="1"/>
  <c r="L2" i="43"/>
  <c r="L23" i="43"/>
  <c r="M23" i="43" s="1"/>
  <c r="P23" i="43" s="1"/>
  <c r="Q23" i="43" s="1"/>
  <c r="R23" i="43" s="1"/>
  <c r="L14" i="43"/>
  <c r="M14" i="43" s="1"/>
  <c r="P14" i="43" s="1"/>
  <c r="Q14" i="43" s="1"/>
  <c r="R14" i="43" s="1"/>
  <c r="L29" i="43"/>
  <c r="M29" i="43" s="1"/>
  <c r="P29" i="43" s="1"/>
  <c r="Q29" i="43" s="1"/>
  <c r="R29" i="43" s="1"/>
  <c r="L26" i="43"/>
  <c r="M26" i="43" s="1"/>
  <c r="P26" i="43" s="1"/>
  <c r="Q26" i="43" s="1"/>
  <c r="R26" i="43" s="1"/>
  <c r="O37" i="41"/>
  <c r="T37" i="44"/>
  <c r="T42" i="15" s="1"/>
  <c r="H37" i="45"/>
  <c r="C46" i="15"/>
  <c r="D25" i="6"/>
  <c r="T37" i="45"/>
  <c r="T43" i="15" s="1"/>
  <c r="T37" i="42"/>
  <c r="T40" i="15" s="1"/>
  <c r="F9" i="6"/>
  <c r="E3" i="15"/>
  <c r="F20" i="6"/>
  <c r="F3" i="6"/>
  <c r="H37" i="40"/>
  <c r="W3" i="15" l="1"/>
  <c r="W38" i="15" s="1"/>
  <c r="R25" i="6"/>
  <c r="S6" i="6"/>
  <c r="V6" i="6" s="1"/>
  <c r="S23" i="6"/>
  <c r="V23" i="6" s="1"/>
  <c r="S8" i="6"/>
  <c r="V8" i="6" s="1"/>
  <c r="S12" i="6"/>
  <c r="V12" i="6" s="1"/>
  <c r="S18" i="6"/>
  <c r="V18" i="6" s="1"/>
  <c r="S7" i="6"/>
  <c r="V7" i="6" s="1"/>
  <c r="S10" i="6"/>
  <c r="V10" i="6" s="1"/>
  <c r="S13" i="6"/>
  <c r="V13" i="6" s="1"/>
  <c r="S24" i="6"/>
  <c r="V24" i="6" s="1"/>
  <c r="S14" i="6"/>
  <c r="V14" i="6" s="1"/>
  <c r="S5" i="6"/>
  <c r="V5" i="6" s="1"/>
  <c r="S9" i="6"/>
  <c r="V9" i="6" s="1"/>
  <c r="S3" i="6"/>
  <c r="V3" i="6" s="1"/>
  <c r="S21" i="6"/>
  <c r="V21" i="6" s="1"/>
  <c r="R37" i="46"/>
  <c r="L37" i="44"/>
  <c r="Q37" i="44"/>
  <c r="R37" i="44"/>
  <c r="R42" i="15" s="1"/>
  <c r="S19" i="6"/>
  <c r="V19" i="6" s="1"/>
  <c r="L37" i="42"/>
  <c r="M2" i="42"/>
  <c r="P2" i="42" s="1"/>
  <c r="L13" i="47"/>
  <c r="M13" i="47" s="1"/>
  <c r="P13" i="47" s="1"/>
  <c r="Q13" i="47" s="1"/>
  <c r="R13" i="47" s="1"/>
  <c r="L23" i="47"/>
  <c r="M23" i="47" s="1"/>
  <c r="P23" i="47" s="1"/>
  <c r="Q23" i="47" s="1"/>
  <c r="R23" i="47" s="1"/>
  <c r="L16" i="47"/>
  <c r="M16" i="47" s="1"/>
  <c r="P16" i="47" s="1"/>
  <c r="Q16" i="47" s="1"/>
  <c r="R16" i="47" s="1"/>
  <c r="L11" i="47"/>
  <c r="M11" i="47" s="1"/>
  <c r="P11" i="47" s="1"/>
  <c r="Q11" i="47" s="1"/>
  <c r="R11" i="47" s="1"/>
  <c r="L32" i="47"/>
  <c r="M32" i="47" s="1"/>
  <c r="P32" i="47" s="1"/>
  <c r="Q32" i="47" s="1"/>
  <c r="R32" i="47" s="1"/>
  <c r="L10" i="47"/>
  <c r="M10" i="47" s="1"/>
  <c r="P10" i="47" s="1"/>
  <c r="Q10" i="47" s="1"/>
  <c r="R10" i="47" s="1"/>
  <c r="L21" i="47"/>
  <c r="M21" i="47" s="1"/>
  <c r="P21" i="47" s="1"/>
  <c r="Q21" i="47" s="1"/>
  <c r="R21" i="47" s="1"/>
  <c r="L28" i="47"/>
  <c r="M28" i="47" s="1"/>
  <c r="P28" i="47" s="1"/>
  <c r="Q28" i="47" s="1"/>
  <c r="R28" i="47" s="1"/>
  <c r="L26" i="47"/>
  <c r="M26" i="47" s="1"/>
  <c r="P26" i="47" s="1"/>
  <c r="Q26" i="47" s="1"/>
  <c r="R26" i="47" s="1"/>
  <c r="L15" i="47"/>
  <c r="M15" i="47" s="1"/>
  <c r="P15" i="47" s="1"/>
  <c r="Q15" i="47" s="1"/>
  <c r="R15" i="47" s="1"/>
  <c r="L14" i="47"/>
  <c r="M14" i="47" s="1"/>
  <c r="P14" i="47" s="1"/>
  <c r="Q14" i="47" s="1"/>
  <c r="R14" i="47" s="1"/>
  <c r="L25" i="47"/>
  <c r="M25" i="47" s="1"/>
  <c r="P25" i="47" s="1"/>
  <c r="Q25" i="47" s="1"/>
  <c r="R25" i="47" s="1"/>
  <c r="L12" i="47"/>
  <c r="M12" i="47" s="1"/>
  <c r="P12" i="47" s="1"/>
  <c r="Q12" i="47" s="1"/>
  <c r="R12" i="47" s="1"/>
  <c r="L29" i="47"/>
  <c r="M29" i="47" s="1"/>
  <c r="P29" i="47" s="1"/>
  <c r="Q29" i="47" s="1"/>
  <c r="R29" i="47" s="1"/>
  <c r="L27" i="47"/>
  <c r="M27" i="47" s="1"/>
  <c r="P27" i="47" s="1"/>
  <c r="Q27" i="47" s="1"/>
  <c r="R27" i="47" s="1"/>
  <c r="L34" i="47"/>
  <c r="M34" i="47" s="1"/>
  <c r="P34" i="47" s="1"/>
  <c r="Q34" i="47" s="1"/>
  <c r="R34" i="47" s="1"/>
  <c r="L24" i="47"/>
  <c r="M24" i="47" s="1"/>
  <c r="P24" i="47" s="1"/>
  <c r="Q24" i="47" s="1"/>
  <c r="R24" i="47" s="1"/>
  <c r="L6" i="47"/>
  <c r="M6" i="47" s="1"/>
  <c r="P6" i="47" s="1"/>
  <c r="Q6" i="47" s="1"/>
  <c r="R6" i="47" s="1"/>
  <c r="L22" i="47"/>
  <c r="M22" i="47" s="1"/>
  <c r="P22" i="47" s="1"/>
  <c r="Q22" i="47" s="1"/>
  <c r="R22" i="47" s="1"/>
  <c r="L33" i="47"/>
  <c r="M33" i="47" s="1"/>
  <c r="P33" i="47" s="1"/>
  <c r="Q33" i="47" s="1"/>
  <c r="R33" i="47" s="1"/>
  <c r="L5" i="47"/>
  <c r="M5" i="47" s="1"/>
  <c r="P5" i="47" s="1"/>
  <c r="Q5" i="47" s="1"/>
  <c r="R5" i="47" s="1"/>
  <c r="L35" i="47"/>
  <c r="M35" i="47" s="1"/>
  <c r="P35" i="47" s="1"/>
  <c r="Q35" i="47" s="1"/>
  <c r="R35" i="47" s="1"/>
  <c r="L17" i="47"/>
  <c r="M17" i="47" s="1"/>
  <c r="P17" i="47" s="1"/>
  <c r="Q17" i="47" s="1"/>
  <c r="R17" i="47" s="1"/>
  <c r="L18" i="47"/>
  <c r="M18" i="47" s="1"/>
  <c r="P18" i="47" s="1"/>
  <c r="Q18" i="47" s="1"/>
  <c r="R18" i="47" s="1"/>
  <c r="L4" i="47"/>
  <c r="M4" i="47" s="1"/>
  <c r="P4" i="47" s="1"/>
  <c r="Q4" i="47" s="1"/>
  <c r="R4" i="47" s="1"/>
  <c r="L31" i="47"/>
  <c r="M31" i="47" s="1"/>
  <c r="P31" i="47" s="1"/>
  <c r="Q31" i="47" s="1"/>
  <c r="R31" i="47" s="1"/>
  <c r="L3" i="47"/>
  <c r="M3" i="47" s="1"/>
  <c r="P3" i="47" s="1"/>
  <c r="Q3" i="47" s="1"/>
  <c r="R3" i="47" s="1"/>
  <c r="L20" i="47"/>
  <c r="M20" i="47" s="1"/>
  <c r="P20" i="47" s="1"/>
  <c r="Q20" i="47" s="1"/>
  <c r="R20" i="47" s="1"/>
  <c r="L19" i="47"/>
  <c r="M19" i="47" s="1"/>
  <c r="P19" i="47" s="1"/>
  <c r="Q19" i="47" s="1"/>
  <c r="R19" i="47" s="1"/>
  <c r="L30" i="47"/>
  <c r="M30" i="47" s="1"/>
  <c r="P30" i="47" s="1"/>
  <c r="Q30" i="47" s="1"/>
  <c r="R30" i="47" s="1"/>
  <c r="L8" i="47"/>
  <c r="M8" i="47" s="1"/>
  <c r="P8" i="47" s="1"/>
  <c r="Q8" i="47" s="1"/>
  <c r="R8" i="47" s="1"/>
  <c r="L36" i="47"/>
  <c r="M36" i="47" s="1"/>
  <c r="P36" i="47" s="1"/>
  <c r="Q36" i="47" s="1"/>
  <c r="R36" i="47" s="1"/>
  <c r="L7" i="47"/>
  <c r="M7" i="47" s="1"/>
  <c r="P7" i="47" s="1"/>
  <c r="Q7" i="47" s="1"/>
  <c r="R7" i="47" s="1"/>
  <c r="L2" i="47"/>
  <c r="L9" i="47"/>
  <c r="M9" i="47" s="1"/>
  <c r="P9" i="47" s="1"/>
  <c r="Q9" i="47" s="1"/>
  <c r="R9" i="47" s="1"/>
  <c r="S17" i="6"/>
  <c r="V17" i="6" s="1"/>
  <c r="L30" i="41"/>
  <c r="M30" i="41" s="1"/>
  <c r="P30" i="41" s="1"/>
  <c r="Q30" i="41" s="1"/>
  <c r="R30" i="41" s="1"/>
  <c r="L36" i="41"/>
  <c r="M36" i="41" s="1"/>
  <c r="P36" i="41" s="1"/>
  <c r="Q36" i="41" s="1"/>
  <c r="R36" i="41" s="1"/>
  <c r="L21" i="41"/>
  <c r="M21" i="41" s="1"/>
  <c r="P21" i="41" s="1"/>
  <c r="Q21" i="41" s="1"/>
  <c r="R21" i="41" s="1"/>
  <c r="L35" i="41"/>
  <c r="M35" i="41" s="1"/>
  <c r="P35" i="41" s="1"/>
  <c r="Q35" i="41" s="1"/>
  <c r="R35" i="41" s="1"/>
  <c r="L16" i="41"/>
  <c r="M16" i="41" s="1"/>
  <c r="P16" i="41" s="1"/>
  <c r="Q16" i="41" s="1"/>
  <c r="R16" i="41" s="1"/>
  <c r="L13" i="41"/>
  <c r="M13" i="41" s="1"/>
  <c r="P13" i="41" s="1"/>
  <c r="Q13" i="41" s="1"/>
  <c r="R13" i="41" s="1"/>
  <c r="L5" i="41"/>
  <c r="M5" i="41" s="1"/>
  <c r="P5" i="41" s="1"/>
  <c r="Q5" i="41" s="1"/>
  <c r="R5" i="41" s="1"/>
  <c r="L23" i="41"/>
  <c r="M23" i="41" s="1"/>
  <c r="P23" i="41" s="1"/>
  <c r="Q23" i="41" s="1"/>
  <c r="R23" i="41" s="1"/>
  <c r="L17" i="41"/>
  <c r="M17" i="41" s="1"/>
  <c r="P17" i="41" s="1"/>
  <c r="Q17" i="41" s="1"/>
  <c r="R17" i="41" s="1"/>
  <c r="L11" i="41"/>
  <c r="M11" i="41" s="1"/>
  <c r="P11" i="41" s="1"/>
  <c r="Q11" i="41" s="1"/>
  <c r="R11" i="41" s="1"/>
  <c r="L3" i="41"/>
  <c r="M3" i="41" s="1"/>
  <c r="P3" i="41" s="1"/>
  <c r="Q3" i="41" s="1"/>
  <c r="R3" i="41" s="1"/>
  <c r="L10" i="41"/>
  <c r="M10" i="41" s="1"/>
  <c r="P10" i="41" s="1"/>
  <c r="Q10" i="41" s="1"/>
  <c r="R10" i="41" s="1"/>
  <c r="L12" i="41"/>
  <c r="M12" i="41" s="1"/>
  <c r="P12" i="41" s="1"/>
  <c r="Q12" i="41" s="1"/>
  <c r="R12" i="41" s="1"/>
  <c r="L9" i="41"/>
  <c r="M9" i="41" s="1"/>
  <c r="P9" i="41" s="1"/>
  <c r="Q9" i="41" s="1"/>
  <c r="R9" i="41" s="1"/>
  <c r="L28" i="41"/>
  <c r="M28" i="41" s="1"/>
  <c r="P28" i="41" s="1"/>
  <c r="Q28" i="41" s="1"/>
  <c r="R28" i="41" s="1"/>
  <c r="L31" i="41"/>
  <c r="M31" i="41" s="1"/>
  <c r="P31" i="41" s="1"/>
  <c r="Q31" i="41" s="1"/>
  <c r="R31" i="41" s="1"/>
  <c r="L8" i="41"/>
  <c r="M8" i="41" s="1"/>
  <c r="P8" i="41" s="1"/>
  <c r="Q8" i="41" s="1"/>
  <c r="R8" i="41" s="1"/>
  <c r="L15" i="41"/>
  <c r="M15" i="41" s="1"/>
  <c r="P15" i="41" s="1"/>
  <c r="Q15" i="41" s="1"/>
  <c r="R15" i="41" s="1"/>
  <c r="L19" i="41"/>
  <c r="M19" i="41" s="1"/>
  <c r="P19" i="41" s="1"/>
  <c r="Q19" i="41" s="1"/>
  <c r="R19" i="41" s="1"/>
  <c r="L34" i="41"/>
  <c r="M34" i="41" s="1"/>
  <c r="P34" i="41" s="1"/>
  <c r="Q34" i="41" s="1"/>
  <c r="R34" i="41" s="1"/>
  <c r="L29" i="41"/>
  <c r="M29" i="41" s="1"/>
  <c r="P29" i="41" s="1"/>
  <c r="Q29" i="41" s="1"/>
  <c r="R29" i="41" s="1"/>
  <c r="L18" i="41"/>
  <c r="M18" i="41" s="1"/>
  <c r="P18" i="41" s="1"/>
  <c r="Q18" i="41" s="1"/>
  <c r="R18" i="41" s="1"/>
  <c r="L25" i="41"/>
  <c r="M25" i="41" s="1"/>
  <c r="P25" i="41" s="1"/>
  <c r="Q25" i="41" s="1"/>
  <c r="R25" i="41" s="1"/>
  <c r="L26" i="41"/>
  <c r="M26" i="41" s="1"/>
  <c r="P26" i="41" s="1"/>
  <c r="Q26" i="41" s="1"/>
  <c r="R26" i="41" s="1"/>
  <c r="L27" i="41"/>
  <c r="M27" i="41" s="1"/>
  <c r="P27" i="41" s="1"/>
  <c r="Q27" i="41" s="1"/>
  <c r="R27" i="41" s="1"/>
  <c r="L33" i="41"/>
  <c r="M33" i="41" s="1"/>
  <c r="P33" i="41" s="1"/>
  <c r="Q33" i="41" s="1"/>
  <c r="R33" i="41" s="1"/>
  <c r="L2" i="41"/>
  <c r="L6" i="41"/>
  <c r="M6" i="41" s="1"/>
  <c r="P6" i="41" s="1"/>
  <c r="Q6" i="41" s="1"/>
  <c r="R6" i="41" s="1"/>
  <c r="L24" i="41"/>
  <c r="M24" i="41" s="1"/>
  <c r="P24" i="41" s="1"/>
  <c r="Q24" i="41" s="1"/>
  <c r="R24" i="41" s="1"/>
  <c r="L7" i="41"/>
  <c r="M7" i="41" s="1"/>
  <c r="P7" i="41" s="1"/>
  <c r="Q7" i="41" s="1"/>
  <c r="R7" i="41" s="1"/>
  <c r="L20" i="41"/>
  <c r="M20" i="41" s="1"/>
  <c r="P20" i="41" s="1"/>
  <c r="Q20" i="41" s="1"/>
  <c r="R20" i="41" s="1"/>
  <c r="L14" i="41"/>
  <c r="M14" i="41" s="1"/>
  <c r="P14" i="41" s="1"/>
  <c r="Q14" i="41" s="1"/>
  <c r="R14" i="41" s="1"/>
  <c r="L32" i="41"/>
  <c r="M32" i="41" s="1"/>
  <c r="P32" i="41" s="1"/>
  <c r="Q32" i="41" s="1"/>
  <c r="R32" i="41" s="1"/>
  <c r="L22" i="41"/>
  <c r="M22" i="41" s="1"/>
  <c r="P22" i="41" s="1"/>
  <c r="Q22" i="41" s="1"/>
  <c r="R22" i="41" s="1"/>
  <c r="L4" i="41"/>
  <c r="M4" i="41" s="1"/>
  <c r="P4" i="41" s="1"/>
  <c r="Q4" i="41" s="1"/>
  <c r="R4" i="41" s="1"/>
  <c r="S15" i="6"/>
  <c r="V15" i="6" s="1"/>
  <c r="S11" i="6"/>
  <c r="V11" i="6" s="1"/>
  <c r="Q25" i="6"/>
  <c r="S20" i="6"/>
  <c r="V20" i="6" s="1"/>
  <c r="S4" i="6"/>
  <c r="V4" i="6" s="1"/>
  <c r="M4" i="45"/>
  <c r="P4" i="45" s="1"/>
  <c r="L37" i="45"/>
  <c r="C51" i="15"/>
  <c r="D46" i="15" s="1"/>
  <c r="I37" i="40"/>
  <c r="I49" i="15" s="1"/>
  <c r="H49" i="15"/>
  <c r="S16" i="6"/>
  <c r="V16" i="6" s="1"/>
  <c r="F25" i="6"/>
  <c r="L23" i="39"/>
  <c r="M23" i="39" s="1"/>
  <c r="P23" i="39" s="1"/>
  <c r="Q23" i="39" s="1"/>
  <c r="R23" i="39" s="1"/>
  <c r="L8" i="39"/>
  <c r="M8" i="39" s="1"/>
  <c r="P8" i="39" s="1"/>
  <c r="Q8" i="39" s="1"/>
  <c r="R8" i="39" s="1"/>
  <c r="L36" i="39"/>
  <c r="M36" i="39" s="1"/>
  <c r="P36" i="39" s="1"/>
  <c r="Q36" i="39" s="1"/>
  <c r="R36" i="39" s="1"/>
  <c r="L27" i="39"/>
  <c r="M27" i="39" s="1"/>
  <c r="P27" i="39" s="1"/>
  <c r="Q27" i="39" s="1"/>
  <c r="R27" i="39" s="1"/>
  <c r="L21" i="39"/>
  <c r="M21" i="39" s="1"/>
  <c r="P21" i="39" s="1"/>
  <c r="Q21" i="39" s="1"/>
  <c r="R21" i="39" s="1"/>
  <c r="L24" i="39"/>
  <c r="M24" i="39" s="1"/>
  <c r="P24" i="39" s="1"/>
  <c r="Q24" i="39" s="1"/>
  <c r="R24" i="39" s="1"/>
  <c r="L29" i="39"/>
  <c r="M29" i="39" s="1"/>
  <c r="P29" i="39" s="1"/>
  <c r="Q29" i="39" s="1"/>
  <c r="R29" i="39" s="1"/>
  <c r="L12" i="39"/>
  <c r="M12" i="39" s="1"/>
  <c r="P12" i="39" s="1"/>
  <c r="Q12" i="39" s="1"/>
  <c r="R12" i="39" s="1"/>
  <c r="L2" i="39"/>
  <c r="L30" i="39"/>
  <c r="M30" i="39" s="1"/>
  <c r="P30" i="39" s="1"/>
  <c r="Q30" i="39" s="1"/>
  <c r="R30" i="39" s="1"/>
  <c r="L14" i="39"/>
  <c r="M14" i="39" s="1"/>
  <c r="P14" i="39" s="1"/>
  <c r="Q14" i="39" s="1"/>
  <c r="R14" i="39" s="1"/>
  <c r="L7" i="39"/>
  <c r="M7" i="39" s="1"/>
  <c r="P7" i="39" s="1"/>
  <c r="Q7" i="39" s="1"/>
  <c r="R7" i="39" s="1"/>
  <c r="L18" i="39"/>
  <c r="M18" i="39" s="1"/>
  <c r="P18" i="39" s="1"/>
  <c r="Q18" i="39" s="1"/>
  <c r="R18" i="39" s="1"/>
  <c r="L33" i="39"/>
  <c r="M33" i="39" s="1"/>
  <c r="P33" i="39" s="1"/>
  <c r="Q33" i="39" s="1"/>
  <c r="R33" i="39" s="1"/>
  <c r="L20" i="39"/>
  <c r="M20" i="39" s="1"/>
  <c r="P20" i="39" s="1"/>
  <c r="Q20" i="39" s="1"/>
  <c r="R20" i="39" s="1"/>
  <c r="L11" i="39"/>
  <c r="M11" i="39" s="1"/>
  <c r="P11" i="39" s="1"/>
  <c r="Q11" i="39" s="1"/>
  <c r="R11" i="39" s="1"/>
  <c r="L26" i="39"/>
  <c r="M26" i="39" s="1"/>
  <c r="P26" i="39" s="1"/>
  <c r="Q26" i="39" s="1"/>
  <c r="R26" i="39" s="1"/>
  <c r="L16" i="39"/>
  <c r="M16" i="39" s="1"/>
  <c r="P16" i="39" s="1"/>
  <c r="Q16" i="39" s="1"/>
  <c r="R16" i="39" s="1"/>
  <c r="L3" i="39"/>
  <c r="M3" i="39" s="1"/>
  <c r="P3" i="39" s="1"/>
  <c r="Q3" i="39" s="1"/>
  <c r="R3" i="39" s="1"/>
  <c r="L22" i="39"/>
  <c r="M22" i="39" s="1"/>
  <c r="P22" i="39" s="1"/>
  <c r="Q22" i="39" s="1"/>
  <c r="R22" i="39" s="1"/>
  <c r="L25" i="39"/>
  <c r="M25" i="39" s="1"/>
  <c r="P25" i="39" s="1"/>
  <c r="Q25" i="39" s="1"/>
  <c r="R25" i="39" s="1"/>
  <c r="L4" i="39"/>
  <c r="M4" i="39" s="1"/>
  <c r="P4" i="39" s="1"/>
  <c r="Q4" i="39" s="1"/>
  <c r="R4" i="39" s="1"/>
  <c r="L34" i="39"/>
  <c r="M34" i="39" s="1"/>
  <c r="P34" i="39" s="1"/>
  <c r="Q34" i="39" s="1"/>
  <c r="R34" i="39" s="1"/>
  <c r="L19" i="39"/>
  <c r="M19" i="39" s="1"/>
  <c r="P19" i="39" s="1"/>
  <c r="Q19" i="39" s="1"/>
  <c r="R19" i="39" s="1"/>
  <c r="L5" i="39"/>
  <c r="M5" i="39" s="1"/>
  <c r="P5" i="39" s="1"/>
  <c r="Q5" i="39" s="1"/>
  <c r="R5" i="39" s="1"/>
  <c r="L10" i="39"/>
  <c r="M10" i="39" s="1"/>
  <c r="P10" i="39" s="1"/>
  <c r="Q10" i="39" s="1"/>
  <c r="R10" i="39" s="1"/>
  <c r="L15" i="39"/>
  <c r="M15" i="39" s="1"/>
  <c r="P15" i="39" s="1"/>
  <c r="Q15" i="39" s="1"/>
  <c r="R15" i="39" s="1"/>
  <c r="L9" i="39"/>
  <c r="M9" i="39" s="1"/>
  <c r="P9" i="39" s="1"/>
  <c r="Q9" i="39" s="1"/>
  <c r="R9" i="39" s="1"/>
  <c r="L28" i="39"/>
  <c r="M28" i="39" s="1"/>
  <c r="P28" i="39" s="1"/>
  <c r="Q28" i="39" s="1"/>
  <c r="R28" i="39" s="1"/>
  <c r="L31" i="39"/>
  <c r="M31" i="39" s="1"/>
  <c r="P31" i="39" s="1"/>
  <c r="Q31" i="39" s="1"/>
  <c r="R31" i="39" s="1"/>
  <c r="L17" i="39"/>
  <c r="M17" i="39" s="1"/>
  <c r="P17" i="39" s="1"/>
  <c r="Q17" i="39" s="1"/>
  <c r="R17" i="39" s="1"/>
  <c r="L35" i="39"/>
  <c r="M35" i="39" s="1"/>
  <c r="P35" i="39" s="1"/>
  <c r="Q35" i="39" s="1"/>
  <c r="R35" i="39" s="1"/>
  <c r="L32" i="39"/>
  <c r="M32" i="39" s="1"/>
  <c r="P32" i="39" s="1"/>
  <c r="Q32" i="39" s="1"/>
  <c r="R32" i="39" s="1"/>
  <c r="L6" i="39"/>
  <c r="M6" i="39" s="1"/>
  <c r="P6" i="39" s="1"/>
  <c r="Q6" i="39" s="1"/>
  <c r="R6" i="39" s="1"/>
  <c r="L13" i="39"/>
  <c r="M13" i="39" s="1"/>
  <c r="P13" i="39" s="1"/>
  <c r="Q13" i="39" s="1"/>
  <c r="R13" i="39" s="1"/>
  <c r="S22" i="6"/>
  <c r="V22" i="6" s="1"/>
  <c r="H3" i="15"/>
  <c r="I3" i="15" s="1"/>
  <c r="T3" i="15"/>
  <c r="E38" i="15"/>
  <c r="O3" i="15"/>
  <c r="O38" i="15" s="1"/>
  <c r="H46" i="15"/>
  <c r="I37" i="45"/>
  <c r="I46" i="15" s="1"/>
  <c r="M2" i="43"/>
  <c r="P2" i="43" s="1"/>
  <c r="L37" i="43"/>
  <c r="L25" i="6"/>
  <c r="Q37" i="46"/>
  <c r="Q2" i="43" l="1"/>
  <c r="R2" i="43" s="1"/>
  <c r="Q37" i="43"/>
  <c r="M2" i="39"/>
  <c r="P2" i="39" s="1"/>
  <c r="L37" i="39"/>
  <c r="R44" i="15"/>
  <c r="S37" i="46"/>
  <c r="Q4" i="45"/>
  <c r="R4" i="45" s="1"/>
  <c r="Q37" i="45"/>
  <c r="D12" i="15"/>
  <c r="D9" i="15"/>
  <c r="D20" i="15"/>
  <c r="D24" i="15"/>
  <c r="D14" i="41"/>
  <c r="D11" i="15"/>
  <c r="D11" i="41"/>
  <c r="D13" i="15"/>
  <c r="D9" i="41"/>
  <c r="D22" i="15"/>
  <c r="D26" i="15"/>
  <c r="D6" i="41"/>
  <c r="D6" i="15"/>
  <c r="D23" i="41"/>
  <c r="D5" i="41"/>
  <c r="D10" i="41"/>
  <c r="D16" i="41"/>
  <c r="D23" i="15"/>
  <c r="D28" i="15"/>
  <c r="D25" i="41"/>
  <c r="D33" i="15"/>
  <c r="D14" i="15"/>
  <c r="D21" i="41"/>
  <c r="D50" i="15"/>
  <c r="D18" i="41"/>
  <c r="D18" i="15"/>
  <c r="D19" i="41"/>
  <c r="D36" i="41"/>
  <c r="D37" i="15"/>
  <c r="D3" i="41"/>
  <c r="D17" i="41"/>
  <c r="D10" i="15"/>
  <c r="D7" i="15"/>
  <c r="D16" i="15"/>
  <c r="D47" i="15"/>
  <c r="D24" i="41"/>
  <c r="D45" i="15"/>
  <c r="D22" i="41"/>
  <c r="D32" i="15"/>
  <c r="D43" i="15"/>
  <c r="D31" i="15"/>
  <c r="D35" i="41"/>
  <c r="D19" i="15"/>
  <c r="D33" i="41"/>
  <c r="D28" i="41"/>
  <c r="D36" i="15"/>
  <c r="D51" i="15"/>
  <c r="D4" i="15"/>
  <c r="D25" i="15"/>
  <c r="D15" i="41"/>
  <c r="D7" i="41"/>
  <c r="D21" i="15"/>
  <c r="D35" i="15"/>
  <c r="D26" i="41"/>
  <c r="D4" i="41"/>
  <c r="D8" i="15"/>
  <c r="D44" i="15"/>
  <c r="D13" i="41"/>
  <c r="D5" i="15"/>
  <c r="D8" i="41"/>
  <c r="D27" i="15"/>
  <c r="D30" i="41"/>
  <c r="D27" i="41"/>
  <c r="D41" i="15"/>
  <c r="D34" i="41"/>
  <c r="D31" i="41"/>
  <c r="D15" i="15"/>
  <c r="D2" i="41"/>
  <c r="D29" i="15"/>
  <c r="D12" i="41"/>
  <c r="D20" i="41"/>
  <c r="D48" i="15"/>
  <c r="D17" i="15"/>
  <c r="D49" i="15"/>
  <c r="D42" i="15"/>
  <c r="D29" i="41"/>
  <c r="D34" i="15"/>
  <c r="D32" i="41"/>
  <c r="D30" i="15"/>
  <c r="D3" i="15"/>
  <c r="L37" i="47"/>
  <c r="M2" i="47"/>
  <c r="P2" i="47" s="1"/>
  <c r="L29" i="15"/>
  <c r="M29" i="15" s="1"/>
  <c r="P29" i="15" s="1"/>
  <c r="Q29" i="15" s="1"/>
  <c r="R29" i="15" s="1"/>
  <c r="L5" i="15"/>
  <c r="M5" i="15" s="1"/>
  <c r="P5" i="15" s="1"/>
  <c r="Q5" i="15" s="1"/>
  <c r="R5" i="15" s="1"/>
  <c r="L34" i="15"/>
  <c r="M34" i="15" s="1"/>
  <c r="P34" i="15" s="1"/>
  <c r="Q34" i="15" s="1"/>
  <c r="R34" i="15" s="1"/>
  <c r="L17" i="15"/>
  <c r="M17" i="15" s="1"/>
  <c r="P17" i="15" s="1"/>
  <c r="Q17" i="15" s="1"/>
  <c r="R17" i="15" s="1"/>
  <c r="L30" i="15"/>
  <c r="M30" i="15" s="1"/>
  <c r="P30" i="15" s="1"/>
  <c r="Q30" i="15" s="1"/>
  <c r="R30" i="15" s="1"/>
  <c r="L31" i="15"/>
  <c r="M31" i="15" s="1"/>
  <c r="P31" i="15" s="1"/>
  <c r="Q31" i="15" s="1"/>
  <c r="R31" i="15" s="1"/>
  <c r="L8" i="15"/>
  <c r="M8" i="15" s="1"/>
  <c r="P8" i="15" s="1"/>
  <c r="Q8" i="15" s="1"/>
  <c r="R8" i="15" s="1"/>
  <c r="L23" i="15"/>
  <c r="M23" i="15" s="1"/>
  <c r="P23" i="15" s="1"/>
  <c r="Q23" i="15" s="1"/>
  <c r="R23" i="15" s="1"/>
  <c r="L36" i="15"/>
  <c r="M36" i="15" s="1"/>
  <c r="P36" i="15" s="1"/>
  <c r="Q36" i="15" s="1"/>
  <c r="R36" i="15" s="1"/>
  <c r="L16" i="15"/>
  <c r="M16" i="15" s="1"/>
  <c r="P16" i="15" s="1"/>
  <c r="Q16" i="15" s="1"/>
  <c r="R16" i="15" s="1"/>
  <c r="L10" i="15"/>
  <c r="M10" i="15" s="1"/>
  <c r="P10" i="15" s="1"/>
  <c r="Q10" i="15" s="1"/>
  <c r="R10" i="15" s="1"/>
  <c r="L20" i="15"/>
  <c r="M20" i="15" s="1"/>
  <c r="P20" i="15" s="1"/>
  <c r="Q20" i="15" s="1"/>
  <c r="R20" i="15" s="1"/>
  <c r="L37" i="15"/>
  <c r="M37" i="15" s="1"/>
  <c r="P37" i="15" s="1"/>
  <c r="Q37" i="15" s="1"/>
  <c r="R37" i="15" s="1"/>
  <c r="L6" i="15"/>
  <c r="M6" i="15" s="1"/>
  <c r="P6" i="15" s="1"/>
  <c r="Q6" i="15" s="1"/>
  <c r="R6" i="15" s="1"/>
  <c r="L32" i="15"/>
  <c r="M32" i="15" s="1"/>
  <c r="P32" i="15" s="1"/>
  <c r="Q32" i="15" s="1"/>
  <c r="R32" i="15" s="1"/>
  <c r="L35" i="15"/>
  <c r="M35" i="15" s="1"/>
  <c r="P35" i="15" s="1"/>
  <c r="Q35" i="15" s="1"/>
  <c r="R35" i="15" s="1"/>
  <c r="L19" i="15"/>
  <c r="M19" i="15" s="1"/>
  <c r="P19" i="15" s="1"/>
  <c r="Q19" i="15" s="1"/>
  <c r="R19" i="15" s="1"/>
  <c r="L33" i="15"/>
  <c r="M33" i="15" s="1"/>
  <c r="P33" i="15" s="1"/>
  <c r="Q33" i="15" s="1"/>
  <c r="R33" i="15" s="1"/>
  <c r="L21" i="15"/>
  <c r="M21" i="15" s="1"/>
  <c r="P21" i="15" s="1"/>
  <c r="Q21" i="15" s="1"/>
  <c r="R21" i="15" s="1"/>
  <c r="L28" i="15"/>
  <c r="M28" i="15" s="1"/>
  <c r="P28" i="15" s="1"/>
  <c r="Q28" i="15" s="1"/>
  <c r="R28" i="15" s="1"/>
  <c r="L22" i="15"/>
  <c r="M22" i="15" s="1"/>
  <c r="P22" i="15" s="1"/>
  <c r="Q22" i="15" s="1"/>
  <c r="R22" i="15" s="1"/>
  <c r="L18" i="15"/>
  <c r="M18" i="15" s="1"/>
  <c r="P18" i="15" s="1"/>
  <c r="Q18" i="15" s="1"/>
  <c r="R18" i="15" s="1"/>
  <c r="L4" i="15"/>
  <c r="M4" i="15" s="1"/>
  <c r="P4" i="15" s="1"/>
  <c r="Q4" i="15" s="1"/>
  <c r="R4" i="15" s="1"/>
  <c r="L15" i="15"/>
  <c r="M15" i="15" s="1"/>
  <c r="P15" i="15" s="1"/>
  <c r="Q15" i="15" s="1"/>
  <c r="R15" i="15" s="1"/>
  <c r="L7" i="15"/>
  <c r="M7" i="15" s="1"/>
  <c r="P7" i="15" s="1"/>
  <c r="Q7" i="15" s="1"/>
  <c r="R7" i="15" s="1"/>
  <c r="L3" i="15"/>
  <c r="L27" i="15"/>
  <c r="M27" i="15" s="1"/>
  <c r="P27" i="15" s="1"/>
  <c r="Q27" i="15" s="1"/>
  <c r="R27" i="15" s="1"/>
  <c r="L14" i="15"/>
  <c r="M14" i="15" s="1"/>
  <c r="P14" i="15" s="1"/>
  <c r="Q14" i="15" s="1"/>
  <c r="R14" i="15" s="1"/>
  <c r="L24" i="15"/>
  <c r="M24" i="15" s="1"/>
  <c r="P24" i="15" s="1"/>
  <c r="Q24" i="15" s="1"/>
  <c r="R24" i="15" s="1"/>
  <c r="L11" i="15"/>
  <c r="M11" i="15" s="1"/>
  <c r="P11" i="15" s="1"/>
  <c r="Q11" i="15" s="1"/>
  <c r="R11" i="15" s="1"/>
  <c r="L26" i="15"/>
  <c r="M26" i="15" s="1"/>
  <c r="P26" i="15" s="1"/>
  <c r="Q26" i="15" s="1"/>
  <c r="R26" i="15" s="1"/>
  <c r="L13" i="15"/>
  <c r="M13" i="15" s="1"/>
  <c r="P13" i="15" s="1"/>
  <c r="Q13" i="15" s="1"/>
  <c r="R13" i="15" s="1"/>
  <c r="L12" i="15"/>
  <c r="M12" i="15" s="1"/>
  <c r="P12" i="15" s="1"/>
  <c r="Q12" i="15" s="1"/>
  <c r="R12" i="15" s="1"/>
  <c r="L25" i="15"/>
  <c r="M25" i="15" s="1"/>
  <c r="P25" i="15" s="1"/>
  <c r="Q25" i="15" s="1"/>
  <c r="R25" i="15" s="1"/>
  <c r="L9" i="15"/>
  <c r="M9" i="15" s="1"/>
  <c r="P9" i="15" s="1"/>
  <c r="Q9" i="15" s="1"/>
  <c r="R9" i="15" s="1"/>
  <c r="Q2" i="42"/>
  <c r="R2" i="42" s="1"/>
  <c r="Q37" i="42"/>
  <c r="E41" i="15"/>
  <c r="H38" i="15"/>
  <c r="B38" i="15"/>
  <c r="B41" i="15" s="1"/>
  <c r="M2" i="41"/>
  <c r="P2" i="41" s="1"/>
  <c r="L37" i="41"/>
  <c r="T38" i="15"/>
  <c r="T48" i="15" s="1"/>
  <c r="U3" i="15"/>
  <c r="Q2" i="41" l="1"/>
  <c r="R2" i="41" s="1"/>
  <c r="Q37" i="41"/>
  <c r="W41" i="15"/>
  <c r="W51" i="15" s="1"/>
  <c r="D38" i="15"/>
  <c r="H41" i="15"/>
  <c r="I38" i="15"/>
  <c r="I41" i="15" s="1"/>
  <c r="R37" i="42"/>
  <c r="R40" i="15" s="1"/>
  <c r="R37" i="45"/>
  <c r="R43" i="15" s="1"/>
  <c r="Q2" i="39"/>
  <c r="R2" i="39" s="1"/>
  <c r="Q37" i="39"/>
  <c r="U3" i="41"/>
  <c r="U12" i="44"/>
  <c r="U22" i="43"/>
  <c r="U20" i="15"/>
  <c r="U22" i="41"/>
  <c r="U30" i="41"/>
  <c r="U13" i="42"/>
  <c r="U36" i="47"/>
  <c r="U7" i="45"/>
  <c r="U3" i="46"/>
  <c r="U6" i="41"/>
  <c r="U35" i="15"/>
  <c r="U17" i="46"/>
  <c r="U2" i="47"/>
  <c r="U27" i="46"/>
  <c r="U14" i="44"/>
  <c r="U7" i="43"/>
  <c r="U16" i="40"/>
  <c r="U28" i="39"/>
  <c r="U4" i="41"/>
  <c r="U19" i="39"/>
  <c r="U27" i="15"/>
  <c r="U10" i="41"/>
  <c r="U36" i="43"/>
  <c r="U6" i="47"/>
  <c r="U26" i="42"/>
  <c r="U5" i="44"/>
  <c r="U31" i="15"/>
  <c r="U19" i="42"/>
  <c r="U24" i="45"/>
  <c r="U28" i="47"/>
  <c r="U6" i="45"/>
  <c r="U9" i="39"/>
  <c r="U3" i="42"/>
  <c r="U18" i="44"/>
  <c r="U15" i="39"/>
  <c r="U13" i="47"/>
  <c r="U24" i="40"/>
  <c r="U11" i="41"/>
  <c r="U14" i="39"/>
  <c r="U34" i="41"/>
  <c r="U14" i="43"/>
  <c r="U9" i="44"/>
  <c r="U25" i="44"/>
  <c r="U9" i="45"/>
  <c r="U21" i="42"/>
  <c r="U5" i="41"/>
  <c r="U9" i="43"/>
  <c r="U13" i="39"/>
  <c r="U4" i="15"/>
  <c r="U22" i="47"/>
  <c r="U15" i="46"/>
  <c r="U23" i="40"/>
  <c r="U2" i="40"/>
  <c r="U31" i="43"/>
  <c r="U15" i="45"/>
  <c r="U35" i="45"/>
  <c r="U15" i="47"/>
  <c r="U15" i="15"/>
  <c r="U29" i="45"/>
  <c r="U8" i="42"/>
  <c r="U27" i="39"/>
  <c r="U29" i="43"/>
  <c r="U19" i="40"/>
  <c r="U16" i="44"/>
  <c r="U16" i="47"/>
  <c r="U7" i="47"/>
  <c r="U20" i="42"/>
  <c r="U16" i="43"/>
  <c r="U2" i="42"/>
  <c r="U26" i="43"/>
  <c r="U31" i="47"/>
  <c r="U24" i="41"/>
  <c r="U11" i="43"/>
  <c r="U21" i="44"/>
  <c r="U19" i="44"/>
  <c r="U8" i="47"/>
  <c r="U5" i="45"/>
  <c r="U23" i="43"/>
  <c r="U29" i="46"/>
  <c r="U8" i="15"/>
  <c r="U31" i="39"/>
  <c r="U35" i="43"/>
  <c r="U6" i="44"/>
  <c r="U33" i="46"/>
  <c r="U12" i="47"/>
  <c r="U10" i="42"/>
  <c r="U4" i="44"/>
  <c r="U10" i="39"/>
  <c r="U32" i="40"/>
  <c r="U20" i="44"/>
  <c r="U19" i="41"/>
  <c r="U10" i="40"/>
  <c r="U14" i="42"/>
  <c r="U26" i="15"/>
  <c r="U21" i="40"/>
  <c r="U19" i="43"/>
  <c r="U33" i="47"/>
  <c r="U26" i="39"/>
  <c r="U18" i="15"/>
  <c r="U21" i="46"/>
  <c r="U5" i="15"/>
  <c r="U8" i="43"/>
  <c r="U8" i="39"/>
  <c r="U9" i="46"/>
  <c r="U7" i="46"/>
  <c r="U21" i="47"/>
  <c r="U30" i="15"/>
  <c r="U34" i="45"/>
  <c r="U14" i="46"/>
  <c r="U26" i="45"/>
  <c r="U13" i="44"/>
  <c r="U24" i="44"/>
  <c r="U21" i="15"/>
  <c r="U5" i="42"/>
  <c r="U25" i="41"/>
  <c r="U34" i="42"/>
  <c r="U10" i="46"/>
  <c r="U9" i="47"/>
  <c r="U30" i="43"/>
  <c r="U28" i="41"/>
  <c r="U27" i="47"/>
  <c r="U20" i="40"/>
  <c r="U20" i="47"/>
  <c r="U4" i="40"/>
  <c r="U25" i="40"/>
  <c r="U23" i="46"/>
  <c r="U36" i="40"/>
  <c r="U19" i="15"/>
  <c r="U29" i="44"/>
  <c r="U11" i="45"/>
  <c r="U29" i="39"/>
  <c r="U17" i="42"/>
  <c r="U29" i="15"/>
  <c r="U17" i="44"/>
  <c r="U7" i="39"/>
  <c r="U13" i="43"/>
  <c r="U22" i="15"/>
  <c r="U31" i="46"/>
  <c r="U30" i="45"/>
  <c r="U15" i="40"/>
  <c r="U9" i="15"/>
  <c r="U32" i="15"/>
  <c r="U35" i="47"/>
  <c r="U17" i="40"/>
  <c r="U17" i="47"/>
  <c r="U7" i="42"/>
  <c r="U12" i="40"/>
  <c r="U34" i="47"/>
  <c r="U36" i="15"/>
  <c r="U27" i="40"/>
  <c r="U36" i="46"/>
  <c r="U2" i="44"/>
  <c r="U19" i="46"/>
  <c r="U21" i="45"/>
  <c r="U36" i="45"/>
  <c r="U10" i="15"/>
  <c r="U31" i="44"/>
  <c r="U4" i="46"/>
  <c r="U23" i="39"/>
  <c r="U12" i="15"/>
  <c r="U30" i="44"/>
  <c r="U4" i="43"/>
  <c r="U4" i="39"/>
  <c r="U32" i="46"/>
  <c r="U16" i="41"/>
  <c r="U28" i="43"/>
  <c r="U8" i="44"/>
  <c r="U19" i="45"/>
  <c r="U27" i="42"/>
  <c r="U3" i="40"/>
  <c r="U12" i="45"/>
  <c r="U28" i="15"/>
  <c r="U34" i="44"/>
  <c r="U20" i="39"/>
  <c r="U4" i="45"/>
  <c r="U34" i="40"/>
  <c r="U35" i="42"/>
  <c r="U9" i="41"/>
  <c r="U22" i="45"/>
  <c r="U33" i="41"/>
  <c r="U33" i="39"/>
  <c r="U10" i="44"/>
  <c r="U33" i="15"/>
  <c r="U26" i="46"/>
  <c r="U28" i="42"/>
  <c r="U21" i="39"/>
  <c r="U7" i="40"/>
  <c r="U36" i="39"/>
  <c r="U18" i="47"/>
  <c r="U16" i="39"/>
  <c r="U3" i="47"/>
  <c r="U25" i="46"/>
  <c r="U17" i="41"/>
  <c r="U13" i="41"/>
  <c r="U16" i="45"/>
  <c r="U28" i="45"/>
  <c r="U35" i="41"/>
  <c r="U12" i="46"/>
  <c r="U35" i="44"/>
  <c r="U16" i="15"/>
  <c r="U13" i="46"/>
  <c r="U9" i="40"/>
  <c r="U4" i="47"/>
  <c r="U33" i="43"/>
  <c r="U22" i="40"/>
  <c r="U24" i="43"/>
  <c r="U9" i="42"/>
  <c r="U26" i="44"/>
  <c r="U11" i="40"/>
  <c r="U33" i="45"/>
  <c r="U32" i="39"/>
  <c r="U3" i="44"/>
  <c r="U18" i="39"/>
  <c r="U15" i="42"/>
  <c r="U18" i="41"/>
  <c r="U14" i="40"/>
  <c r="U18" i="40"/>
  <c r="U32" i="43"/>
  <c r="U5" i="40"/>
  <c r="U25" i="43"/>
  <c r="U20" i="41"/>
  <c r="U25" i="45"/>
  <c r="U17" i="15"/>
  <c r="U6" i="42"/>
  <c r="U17" i="39"/>
  <c r="U34" i="43"/>
  <c r="U12" i="42"/>
  <c r="U7" i="15"/>
  <c r="U34" i="39"/>
  <c r="U32" i="44"/>
  <c r="U2" i="39"/>
  <c r="U31" i="40"/>
  <c r="U28" i="44"/>
  <c r="U23" i="41"/>
  <c r="U14" i="15"/>
  <c r="U27" i="45"/>
  <c r="U36" i="44"/>
  <c r="U30" i="46"/>
  <c r="U11" i="39"/>
  <c r="U13" i="40"/>
  <c r="U3" i="45"/>
  <c r="U17" i="45"/>
  <c r="U22" i="42"/>
  <c r="U35" i="46"/>
  <c r="U23" i="15"/>
  <c r="U24" i="46"/>
  <c r="U29" i="40"/>
  <c r="U32" i="42"/>
  <c r="U14" i="45"/>
  <c r="U26" i="41"/>
  <c r="U12" i="39"/>
  <c r="U4" i="42"/>
  <c r="U29" i="47"/>
  <c r="U27" i="44"/>
  <c r="U26" i="47"/>
  <c r="U36" i="41"/>
  <c r="U6" i="43"/>
  <c r="U5" i="43"/>
  <c r="U18" i="42"/>
  <c r="U16" i="46"/>
  <c r="U22" i="46"/>
  <c r="U3" i="39"/>
  <c r="U25" i="42"/>
  <c r="U18" i="45"/>
  <c r="U10" i="47"/>
  <c r="U11" i="46"/>
  <c r="U31" i="45"/>
  <c r="U12" i="41"/>
  <c r="U26" i="40"/>
  <c r="U10" i="45"/>
  <c r="U32" i="45"/>
  <c r="U34" i="15"/>
  <c r="U30" i="47"/>
  <c r="U36" i="42"/>
  <c r="U8" i="40"/>
  <c r="U20" i="43"/>
  <c r="U21" i="43"/>
  <c r="U6" i="40"/>
  <c r="U37" i="15"/>
  <c r="U33" i="42"/>
  <c r="U23" i="45"/>
  <c r="U35" i="39"/>
  <c r="U6" i="15"/>
  <c r="U11" i="42"/>
  <c r="U30" i="39"/>
  <c r="U20" i="46"/>
  <c r="U7" i="41"/>
  <c r="U24" i="15"/>
  <c r="U19" i="47"/>
  <c r="U24" i="47"/>
  <c r="U16" i="42"/>
  <c r="U29" i="41"/>
  <c r="U15" i="44"/>
  <c r="U12" i="43"/>
  <c r="U21" i="41"/>
  <c r="U30" i="42"/>
  <c r="U24" i="42"/>
  <c r="U18" i="46"/>
  <c r="U25" i="47"/>
  <c r="U15" i="43"/>
  <c r="U13" i="45"/>
  <c r="U2" i="45"/>
  <c r="U13" i="15"/>
  <c r="U11" i="15"/>
  <c r="U23" i="42"/>
  <c r="U25" i="15"/>
  <c r="U23" i="47"/>
  <c r="U31" i="41"/>
  <c r="U31" i="42"/>
  <c r="U6" i="39"/>
  <c r="U27" i="43"/>
  <c r="U32" i="41"/>
  <c r="U2" i="46"/>
  <c r="U10" i="43"/>
  <c r="U3" i="43"/>
  <c r="U5" i="46"/>
  <c r="U35" i="40"/>
  <c r="U30" i="40"/>
  <c r="U8" i="41"/>
  <c r="U7" i="44"/>
  <c r="U28" i="46"/>
  <c r="U25" i="39"/>
  <c r="U28" i="40"/>
  <c r="U24" i="39"/>
  <c r="U14" i="47"/>
  <c r="U22" i="44"/>
  <c r="U33" i="40"/>
  <c r="U18" i="43"/>
  <c r="U11" i="44"/>
  <c r="U29" i="42"/>
  <c r="U11" i="47"/>
  <c r="U5" i="39"/>
  <c r="U20" i="45"/>
  <c r="U2" i="41"/>
  <c r="U22" i="39"/>
  <c r="U2" i="43"/>
  <c r="U8" i="45"/>
  <c r="U33" i="44"/>
  <c r="U15" i="41"/>
  <c r="U14" i="41"/>
  <c r="U5" i="47"/>
  <c r="U32" i="47"/>
  <c r="U6" i="46"/>
  <c r="U8" i="46"/>
  <c r="U23" i="44"/>
  <c r="U27" i="41"/>
  <c r="U17" i="43"/>
  <c r="U34" i="46"/>
  <c r="Q2" i="47"/>
  <c r="R2" i="47" s="1"/>
  <c r="Q37" i="47"/>
  <c r="R37" i="43"/>
  <c r="R41" i="15" s="1"/>
  <c r="E51" i="15"/>
  <c r="F41" i="15" s="1"/>
  <c r="M3" i="15"/>
  <c r="P3" i="15" s="1"/>
  <c r="Q3" i="15" s="1"/>
  <c r="R3" i="15" s="1"/>
  <c r="L38" i="15"/>
  <c r="R37" i="39" l="1"/>
  <c r="R47" i="15" s="1"/>
  <c r="R38" i="15"/>
  <c r="D32" i="42"/>
  <c r="D28" i="46"/>
  <c r="F2" i="47"/>
  <c r="F23" i="44"/>
  <c r="D22" i="47"/>
  <c r="F30" i="47"/>
  <c r="D24" i="47"/>
  <c r="D30" i="46"/>
  <c r="D29" i="42"/>
  <c r="F9" i="40"/>
  <c r="D29" i="44"/>
  <c r="D16" i="42"/>
  <c r="D12" i="46"/>
  <c r="D29" i="47"/>
  <c r="D18" i="46"/>
  <c r="D9" i="45"/>
  <c r="F15" i="42"/>
  <c r="F12" i="45"/>
  <c r="F28" i="47"/>
  <c r="F11" i="15"/>
  <c r="F25" i="41"/>
  <c r="F31" i="45"/>
  <c r="F8" i="42"/>
  <c r="D16" i="40"/>
  <c r="D23" i="40"/>
  <c r="D22" i="40"/>
  <c r="D20" i="47"/>
  <c r="D11" i="44"/>
  <c r="F5" i="39"/>
  <c r="F16" i="46"/>
  <c r="F7" i="44"/>
  <c r="D6" i="47"/>
  <c r="F22" i="47"/>
  <c r="D8" i="47"/>
  <c r="D14" i="46"/>
  <c r="F6" i="43"/>
  <c r="F5" i="46"/>
  <c r="D16" i="45"/>
  <c r="D20" i="39"/>
  <c r="F2" i="42"/>
  <c r="D34" i="39"/>
  <c r="F31" i="40"/>
  <c r="F6" i="46"/>
  <c r="F4" i="41"/>
  <c r="D35" i="42"/>
  <c r="F25" i="43"/>
  <c r="F29" i="40"/>
  <c r="F12" i="40"/>
  <c r="F35" i="40"/>
  <c r="F33" i="47"/>
  <c r="D13" i="46"/>
  <c r="F9" i="39"/>
  <c r="F32" i="43"/>
  <c r="F31" i="39"/>
  <c r="D31" i="39"/>
  <c r="D35" i="47"/>
  <c r="D18" i="42"/>
  <c r="D10" i="44"/>
  <c r="D35" i="44"/>
  <c r="D16" i="39"/>
  <c r="F29" i="41"/>
  <c r="D26" i="39"/>
  <c r="F15" i="40"/>
  <c r="F25" i="44"/>
  <c r="D24" i="39"/>
  <c r="D15" i="46"/>
  <c r="F26" i="43"/>
  <c r="D6" i="42"/>
  <c r="F34" i="44"/>
  <c r="F8" i="46"/>
  <c r="D18" i="44"/>
  <c r="F10" i="42"/>
  <c r="F31" i="42"/>
  <c r="F28" i="45"/>
  <c r="D9" i="40"/>
  <c r="F31" i="15"/>
  <c r="F22" i="42"/>
  <c r="D3" i="46"/>
  <c r="D27" i="40"/>
  <c r="F23" i="46"/>
  <c r="F16" i="39"/>
  <c r="D25" i="39"/>
  <c r="D21" i="46"/>
  <c r="F29" i="45"/>
  <c r="D3" i="44"/>
  <c r="D29" i="45"/>
  <c r="F42" i="15"/>
  <c r="F7" i="41"/>
  <c r="D8" i="45"/>
  <c r="F51" i="15"/>
  <c r="D3" i="45"/>
  <c r="D21" i="47"/>
  <c r="D2" i="46"/>
  <c r="D32" i="44"/>
  <c r="F34" i="41"/>
  <c r="D31" i="45"/>
  <c r="F12" i="47"/>
  <c r="D5" i="42"/>
  <c r="D36" i="47"/>
  <c r="F26" i="41"/>
  <c r="D23" i="45"/>
  <c r="F21" i="43"/>
  <c r="F5" i="45"/>
  <c r="F7" i="43"/>
  <c r="F24" i="40"/>
  <c r="D12" i="42"/>
  <c r="D13" i="42"/>
  <c r="D36" i="40"/>
  <c r="F16" i="42"/>
  <c r="F18" i="41"/>
  <c r="D9" i="47"/>
  <c r="D19" i="42"/>
  <c r="F29" i="47"/>
  <c r="F26" i="44"/>
  <c r="D17" i="42"/>
  <c r="D15" i="47"/>
  <c r="F26" i="46"/>
  <c r="D10" i="45"/>
  <c r="D6" i="40"/>
  <c r="F50" i="15"/>
  <c r="D33" i="44"/>
  <c r="D5" i="46"/>
  <c r="F36" i="41"/>
  <c r="F32" i="45"/>
  <c r="F18" i="47"/>
  <c r="F31" i="46"/>
  <c r="F22" i="45"/>
  <c r="D28" i="42"/>
  <c r="D24" i="46"/>
  <c r="F6" i="40"/>
  <c r="D23" i="47"/>
  <c r="F36" i="39"/>
  <c r="D20" i="42"/>
  <c r="D16" i="46"/>
  <c r="F5" i="47"/>
  <c r="D21" i="39"/>
  <c r="F11" i="45"/>
  <c r="F9" i="46"/>
  <c r="D31" i="44"/>
  <c r="F36" i="44"/>
  <c r="F32" i="46"/>
  <c r="D5" i="44"/>
  <c r="D14" i="42"/>
  <c r="F26" i="45"/>
  <c r="D35" i="45"/>
  <c r="F27" i="40"/>
  <c r="D25" i="45"/>
  <c r="D30" i="45"/>
  <c r="D5" i="39"/>
  <c r="F20" i="47"/>
  <c r="F7" i="45"/>
  <c r="F23" i="39"/>
  <c r="F14" i="15"/>
  <c r="F24" i="46"/>
  <c r="F34" i="46"/>
  <c r="F6" i="41"/>
  <c r="F25" i="46"/>
  <c r="D7" i="40"/>
  <c r="F21" i="47"/>
  <c r="F33" i="40"/>
  <c r="D30" i="39"/>
  <c r="D2" i="40"/>
  <c r="D17" i="47"/>
  <c r="F34" i="39"/>
  <c r="F14" i="40"/>
  <c r="D35" i="46"/>
  <c r="D23" i="42"/>
  <c r="F37" i="15"/>
  <c r="F16" i="40"/>
  <c r="F22" i="40"/>
  <c r="F35" i="42"/>
  <c r="F19" i="47"/>
  <c r="F4" i="40"/>
  <c r="F19" i="40"/>
  <c r="F17" i="47"/>
  <c r="F35" i="41"/>
  <c r="D12" i="40"/>
  <c r="F17" i="43"/>
  <c r="D21" i="44"/>
  <c r="F17" i="42"/>
  <c r="F19" i="41"/>
  <c r="D4" i="40"/>
  <c r="F35" i="46"/>
  <c r="F17" i="46"/>
  <c r="F33" i="41"/>
  <c r="D25" i="42"/>
  <c r="F14" i="47"/>
  <c r="D33" i="46"/>
  <c r="F3" i="39"/>
  <c r="F4" i="42"/>
  <c r="F30" i="44"/>
  <c r="D11" i="47"/>
  <c r="F25" i="39"/>
  <c r="F27" i="39"/>
  <c r="F28" i="39"/>
  <c r="F17" i="41"/>
  <c r="F8" i="40"/>
  <c r="F10" i="39"/>
  <c r="F28" i="46"/>
  <c r="D2" i="44"/>
  <c r="F20" i="15"/>
  <c r="F3" i="43"/>
  <c r="F18" i="39"/>
  <c r="D20" i="44"/>
  <c r="F13" i="40"/>
  <c r="F36" i="40"/>
  <c r="D18" i="39"/>
  <c r="D34" i="40"/>
  <c r="F4" i="44"/>
  <c r="D8" i="39"/>
  <c r="F19" i="45"/>
  <c r="D32" i="40"/>
  <c r="F3" i="41"/>
  <c r="F31" i="43"/>
  <c r="F12" i="41"/>
  <c r="F24" i="39"/>
  <c r="F12" i="15"/>
  <c r="F35" i="43"/>
  <c r="F23" i="45"/>
  <c r="D8" i="46"/>
  <c r="D27" i="47"/>
  <c r="F23" i="40"/>
  <c r="D10" i="46"/>
  <c r="D4" i="39"/>
  <c r="D20" i="40"/>
  <c r="F31" i="41"/>
  <c r="D15" i="42"/>
  <c r="F47" i="15"/>
  <c r="F24" i="43"/>
  <c r="F8" i="45"/>
  <c r="F33" i="43"/>
  <c r="D15" i="40"/>
  <c r="F14" i="45"/>
  <c r="F13" i="42"/>
  <c r="D15" i="44"/>
  <c r="F22" i="44"/>
  <c r="F4" i="43"/>
  <c r="D12" i="39"/>
  <c r="D31" i="42"/>
  <c r="F15" i="39"/>
  <c r="D15" i="39"/>
  <c r="D12" i="45"/>
  <c r="F34" i="15"/>
  <c r="F6" i="47"/>
  <c r="F29" i="39"/>
  <c r="F22" i="46"/>
  <c r="D4" i="45"/>
  <c r="D4" i="44"/>
  <c r="F11" i="46"/>
  <c r="F10" i="41"/>
  <c r="D7" i="45"/>
  <c r="F10" i="47"/>
  <c r="F10" i="15"/>
  <c r="D21" i="40"/>
  <c r="F16" i="41"/>
  <c r="D17" i="45"/>
  <c r="F28" i="40"/>
  <c r="F43" i="15"/>
  <c r="F46" i="15"/>
  <c r="D9" i="42"/>
  <c r="F10" i="45"/>
  <c r="F30" i="15"/>
  <c r="D34" i="44"/>
  <c r="D36" i="46"/>
  <c r="F35" i="45"/>
  <c r="F11" i="43"/>
  <c r="F3" i="46"/>
  <c r="F17" i="15"/>
  <c r="D34" i="47"/>
  <c r="D11" i="40"/>
  <c r="D17" i="44"/>
  <c r="D32" i="39"/>
  <c r="D7" i="44"/>
  <c r="F26" i="42"/>
  <c r="F12" i="39"/>
  <c r="D9" i="46"/>
  <c r="F24" i="15"/>
  <c r="F6" i="42"/>
  <c r="D25" i="44"/>
  <c r="F23" i="43"/>
  <c r="F33" i="45"/>
  <c r="D29" i="46"/>
  <c r="F4" i="39"/>
  <c r="D4" i="42"/>
  <c r="F36" i="45"/>
  <c r="F34" i="42"/>
  <c r="F27" i="42"/>
  <c r="D17" i="39"/>
  <c r="F27" i="45"/>
  <c r="F16" i="47"/>
  <c r="D10" i="39"/>
  <c r="F36" i="15"/>
  <c r="F6" i="44"/>
  <c r="D34" i="46"/>
  <c r="F27" i="15"/>
  <c r="F21" i="46"/>
  <c r="D30" i="47"/>
  <c r="F26" i="47"/>
  <c r="D28" i="44"/>
  <c r="D28" i="47"/>
  <c r="F8" i="41"/>
  <c r="D28" i="40"/>
  <c r="D3" i="42"/>
  <c r="F13" i="45"/>
  <c r="F17" i="39"/>
  <c r="F2" i="45"/>
  <c r="F16" i="44"/>
  <c r="F49" i="15"/>
  <c r="D3" i="47"/>
  <c r="F9" i="42"/>
  <c r="F2" i="44"/>
  <c r="F12" i="46"/>
  <c r="F8" i="44"/>
  <c r="F30" i="46"/>
  <c r="F23" i="41"/>
  <c r="F5" i="15"/>
  <c r="F30" i="43"/>
  <c r="F29" i="46"/>
  <c r="D16" i="47"/>
  <c r="D6" i="44"/>
  <c r="F20" i="42"/>
  <c r="D21" i="42"/>
  <c r="D34" i="42"/>
  <c r="D18" i="40"/>
  <c r="F48" i="15"/>
  <c r="F3" i="42"/>
  <c r="D14" i="44"/>
  <c r="D2" i="39"/>
  <c r="F23" i="15"/>
  <c r="F15" i="47"/>
  <c r="D24" i="40"/>
  <c r="F13" i="44"/>
  <c r="F18" i="45"/>
  <c r="D26" i="40"/>
  <c r="D22" i="42"/>
  <c r="F13" i="15"/>
  <c r="F24" i="44"/>
  <c r="F10" i="46"/>
  <c r="F33" i="39"/>
  <c r="D26" i="46"/>
  <c r="D33" i="45"/>
  <c r="F44" i="15"/>
  <c r="F32" i="47"/>
  <c r="F14" i="41"/>
  <c r="D11" i="45"/>
  <c r="D31" i="40"/>
  <c r="F31" i="47"/>
  <c r="F24" i="47"/>
  <c r="F8" i="43"/>
  <c r="F32" i="15"/>
  <c r="D24" i="44"/>
  <c r="F9" i="44"/>
  <c r="D18" i="45"/>
  <c r="F5" i="43"/>
  <c r="F29" i="42"/>
  <c r="F33" i="15"/>
  <c r="F26" i="15"/>
  <c r="D19" i="45"/>
  <c r="F7" i="46"/>
  <c r="D11" i="39"/>
  <c r="F35" i="44"/>
  <c r="F28" i="15"/>
  <c r="D27" i="45"/>
  <c r="F4" i="47"/>
  <c r="F12" i="42"/>
  <c r="D32" i="47"/>
  <c r="D22" i="46"/>
  <c r="B51" i="15"/>
  <c r="F26" i="40"/>
  <c r="D8" i="42"/>
  <c r="D4" i="46"/>
  <c r="D21" i="45"/>
  <c r="F24" i="41"/>
  <c r="F18" i="40"/>
  <c r="F3" i="47"/>
  <c r="F3" i="44"/>
  <c r="F9" i="43"/>
  <c r="F17" i="40"/>
  <c r="F15" i="46"/>
  <c r="D13" i="47"/>
  <c r="D5" i="47"/>
  <c r="F27" i="44"/>
  <c r="D36" i="42"/>
  <c r="F25" i="40"/>
  <c r="D7" i="47"/>
  <c r="F15" i="45"/>
  <c r="D23" i="44"/>
  <c r="F28" i="41"/>
  <c r="F11" i="42"/>
  <c r="F16" i="15"/>
  <c r="F35" i="47"/>
  <c r="F13" i="47"/>
  <c r="F8" i="39"/>
  <c r="F32" i="42"/>
  <c r="F33" i="42"/>
  <c r="D20" i="46"/>
  <c r="D33" i="40"/>
  <c r="F12" i="43"/>
  <c r="D30" i="40"/>
  <c r="D12" i="47"/>
  <c r="F21" i="15"/>
  <c r="F22" i="39"/>
  <c r="F34" i="43"/>
  <c r="F33" i="46"/>
  <c r="D6" i="39"/>
  <c r="D12" i="44"/>
  <c r="F14" i="39"/>
  <c r="F13" i="39"/>
  <c r="F25" i="45"/>
  <c r="D22" i="44"/>
  <c r="H51" i="15"/>
  <c r="I51" i="15" s="1"/>
  <c r="F7" i="39"/>
  <c r="F24" i="45"/>
  <c r="F32" i="40"/>
  <c r="D17" i="46"/>
  <c r="D20" i="45"/>
  <c r="D22" i="45"/>
  <c r="F36" i="47"/>
  <c r="D11" i="46"/>
  <c r="F30" i="45"/>
  <c r="F2" i="41"/>
  <c r="F2" i="43"/>
  <c r="F5" i="42"/>
  <c r="D36" i="39"/>
  <c r="F11" i="40"/>
  <c r="F5" i="41"/>
  <c r="D28" i="45"/>
  <c r="F30" i="41"/>
  <c r="D14" i="47"/>
  <c r="D29" i="39"/>
  <c r="F28" i="44"/>
  <c r="D14" i="39"/>
  <c r="D10" i="40"/>
  <c r="F15" i="15"/>
  <c r="F33" i="44"/>
  <c r="F7" i="15"/>
  <c r="F27" i="47"/>
  <c r="D36" i="44"/>
  <c r="F2" i="46"/>
  <c r="F12" i="44"/>
  <c r="F17" i="44"/>
  <c r="F6" i="39"/>
  <c r="F17" i="45"/>
  <c r="D6" i="46"/>
  <c r="F9" i="15"/>
  <c r="F13" i="43"/>
  <c r="F30" i="39"/>
  <c r="F34" i="40"/>
  <c r="F7" i="42"/>
  <c r="F30" i="40"/>
  <c r="F36" i="46"/>
  <c r="F19" i="46"/>
  <c r="F22" i="43"/>
  <c r="F31" i="44"/>
  <c r="F22" i="15"/>
  <c r="F21" i="39"/>
  <c r="D22" i="39"/>
  <c r="F5" i="44"/>
  <c r="D25" i="46"/>
  <c r="D24" i="42"/>
  <c r="D8" i="40"/>
  <c r="D33" i="42"/>
  <c r="D2" i="45"/>
  <c r="F11" i="39"/>
  <c r="D3" i="39"/>
  <c r="F32" i="41"/>
  <c r="D23" i="46"/>
  <c r="F15" i="43"/>
  <c r="F21" i="40"/>
  <c r="F3" i="40"/>
  <c r="F36" i="42"/>
  <c r="D7" i="46"/>
  <c r="D19" i="46"/>
  <c r="F14" i="42"/>
  <c r="F14" i="46"/>
  <c r="F25" i="15"/>
  <c r="D27" i="39"/>
  <c r="D30" i="42"/>
  <c r="D26" i="44"/>
  <c r="D27" i="42"/>
  <c r="D35" i="40"/>
  <c r="F14" i="44"/>
  <c r="F26" i="39"/>
  <c r="F20" i="40"/>
  <c r="F9" i="47"/>
  <c r="D16" i="44"/>
  <c r="F24" i="42"/>
  <c r="F21" i="42"/>
  <c r="F15" i="41"/>
  <c r="F19" i="39"/>
  <c r="D4" i="47"/>
  <c r="D19" i="47"/>
  <c r="F15" i="44"/>
  <c r="F6" i="15"/>
  <c r="F3" i="45"/>
  <c r="D34" i="45"/>
  <c r="F13" i="41"/>
  <c r="D35" i="39"/>
  <c r="F18" i="15"/>
  <c r="D19" i="40"/>
  <c r="D27" i="44"/>
  <c r="F29" i="15"/>
  <c r="F27" i="43"/>
  <c r="F19" i="43"/>
  <c r="F34" i="47"/>
  <c r="D3" i="40"/>
  <c r="D2" i="47"/>
  <c r="F8" i="47"/>
  <c r="F10" i="43"/>
  <c r="F6" i="45"/>
  <c r="F23" i="42"/>
  <c r="F20" i="45"/>
  <c r="D26" i="47"/>
  <c r="D32" i="46"/>
  <c r="D5" i="40"/>
  <c r="D9" i="44"/>
  <c r="D5" i="45"/>
  <c r="F7" i="40"/>
  <c r="F9" i="45"/>
  <c r="F20" i="44"/>
  <c r="F22" i="41"/>
  <c r="F28" i="42"/>
  <c r="F18" i="42"/>
  <c r="D23" i="39"/>
  <c r="D13" i="40"/>
  <c r="F27" i="41"/>
  <c r="F19" i="15"/>
  <c r="D25" i="47"/>
  <c r="D27" i="46"/>
  <c r="F10" i="44"/>
  <c r="F32" i="39"/>
  <c r="F4" i="15"/>
  <c r="D11" i="42"/>
  <c r="F21" i="45"/>
  <c r="F45" i="15"/>
  <c r="F25" i="47"/>
  <c r="F11" i="47"/>
  <c r="F30" i="42"/>
  <c r="F21" i="44"/>
  <c r="F35" i="15"/>
  <c r="F2" i="40"/>
  <c r="D32" i="45"/>
  <c r="D7" i="39"/>
  <c r="F14" i="43"/>
  <c r="F13" i="46"/>
  <c r="F19" i="42"/>
  <c r="F16" i="45"/>
  <c r="D31" i="46"/>
  <c r="F34" i="45"/>
  <c r="D19" i="39"/>
  <c r="D29" i="40"/>
  <c r="D24" i="45"/>
  <c r="F11" i="41"/>
  <c r="F28" i="43"/>
  <c r="F32" i="44"/>
  <c r="F20" i="39"/>
  <c r="D9" i="39"/>
  <c r="F36" i="43"/>
  <c r="F20" i="41"/>
  <c r="F29" i="43"/>
  <c r="F20" i="46"/>
  <c r="D13" i="45"/>
  <c r="D7" i="42"/>
  <c r="D10" i="42"/>
  <c r="F4" i="45"/>
  <c r="F8" i="15"/>
  <c r="F10" i="40"/>
  <c r="D31" i="47"/>
  <c r="F25" i="42"/>
  <c r="D25" i="40"/>
  <c r="F11" i="44"/>
  <c r="D8" i="44"/>
  <c r="F18" i="44"/>
  <c r="D36" i="45"/>
  <c r="D10" i="47"/>
  <c r="D14" i="45"/>
  <c r="F16" i="43"/>
  <c r="D14" i="40"/>
  <c r="F7" i="47"/>
  <c r="F27" i="46"/>
  <c r="F21" i="41"/>
  <c r="D26" i="45"/>
  <c r="D2" i="42"/>
  <c r="F18" i="43"/>
  <c r="F5" i="40"/>
  <c r="F19" i="44"/>
  <c r="F9" i="41"/>
  <c r="D15" i="45"/>
  <c r="F29" i="44"/>
  <c r="D33" i="39"/>
  <c r="D17" i="40"/>
  <c r="D18" i="47"/>
  <c r="D33" i="47"/>
  <c r="D30" i="44"/>
  <c r="F18" i="46"/>
  <c r="F23" i="47"/>
  <c r="D13" i="44"/>
  <c r="F2" i="39"/>
  <c r="D13" i="39"/>
  <c r="D19" i="44"/>
  <c r="D26" i="42"/>
  <c r="D28" i="39"/>
  <c r="F20" i="43"/>
  <c r="D6" i="45"/>
  <c r="F35" i="39"/>
  <c r="F4" i="46"/>
  <c r="F3" i="15"/>
  <c r="R37" i="41"/>
  <c r="R39" i="15" s="1"/>
  <c r="R37" i="47"/>
  <c r="R45" i="15" s="1"/>
  <c r="R48" i="15" l="1"/>
  <c r="S12" i="46" l="1"/>
  <c r="V12" i="46" s="1"/>
  <c r="N12" i="46" s="1"/>
  <c r="S3" i="43"/>
  <c r="V3" i="43" s="1"/>
  <c r="N3" i="43" s="1"/>
  <c r="S20" i="40"/>
  <c r="V20" i="40" s="1"/>
  <c r="N20" i="40" s="1"/>
  <c r="S11" i="42"/>
  <c r="V11" i="42" s="1"/>
  <c r="N11" i="42" s="1"/>
  <c r="S25" i="43"/>
  <c r="V25" i="43" s="1"/>
  <c r="N25" i="43" s="1"/>
  <c r="S15" i="40"/>
  <c r="V15" i="40" s="1"/>
  <c r="N15" i="40" s="1"/>
  <c r="S30" i="42"/>
  <c r="V30" i="42" s="1"/>
  <c r="N30" i="42" s="1"/>
  <c r="S9" i="45"/>
  <c r="V9" i="45" s="1"/>
  <c r="N9" i="45" s="1"/>
  <c r="S7" i="40"/>
  <c r="V7" i="40" s="1"/>
  <c r="N7" i="40" s="1"/>
  <c r="S25" i="46"/>
  <c r="V25" i="46" s="1"/>
  <c r="N25" i="46" s="1"/>
  <c r="S5" i="45"/>
  <c r="V5" i="45" s="1"/>
  <c r="N5" i="45" s="1"/>
  <c r="S32" i="43"/>
  <c r="V32" i="43" s="1"/>
  <c r="N32" i="43" s="1"/>
  <c r="S24" i="43"/>
  <c r="V24" i="43" s="1"/>
  <c r="N24" i="43" s="1"/>
  <c r="S21" i="44"/>
  <c r="V21" i="44" s="1"/>
  <c r="N21" i="44" s="1"/>
  <c r="S11" i="40"/>
  <c r="V11" i="40" s="1"/>
  <c r="N11" i="40" s="1"/>
  <c r="S23" i="45"/>
  <c r="V23" i="45" s="1"/>
  <c r="N23" i="45" s="1"/>
  <c r="S27" i="44"/>
  <c r="V27" i="44" s="1"/>
  <c r="N27" i="44" s="1"/>
  <c r="S28" i="44"/>
  <c r="V28" i="44" s="1"/>
  <c r="N28" i="44" s="1"/>
  <c r="S17" i="40"/>
  <c r="V17" i="40" s="1"/>
  <c r="N17" i="40" s="1"/>
  <c r="S4" i="46"/>
  <c r="V4" i="46" s="1"/>
  <c r="N4" i="46" s="1"/>
  <c r="S19" i="40"/>
  <c r="V19" i="40" s="1"/>
  <c r="N19" i="40" s="1"/>
  <c r="S31" i="45"/>
  <c r="V31" i="45" s="1"/>
  <c r="N31" i="45" s="1"/>
  <c r="S26" i="40"/>
  <c r="V26" i="40" s="1"/>
  <c r="N26" i="40" s="1"/>
  <c r="S16" i="43"/>
  <c r="V16" i="43" s="1"/>
  <c r="N16" i="43" s="1"/>
  <c r="S10" i="43"/>
  <c r="V10" i="43" s="1"/>
  <c r="N10" i="43" s="1"/>
  <c r="S3" i="45"/>
  <c r="V3" i="45" s="1"/>
  <c r="N3" i="45" s="1"/>
  <c r="S19" i="46"/>
  <c r="V19" i="46" s="1"/>
  <c r="N19" i="46" s="1"/>
  <c r="S14" i="44"/>
  <c r="V14" i="44" s="1"/>
  <c r="N14" i="44" s="1"/>
  <c r="S10" i="40"/>
  <c r="V10" i="40" s="1"/>
  <c r="N10" i="40" s="1"/>
  <c r="S30" i="45"/>
  <c r="V30" i="45" s="1"/>
  <c r="N30" i="45" s="1"/>
  <c r="S32" i="42"/>
  <c r="V32" i="42" s="1"/>
  <c r="N32" i="42" s="1"/>
  <c r="S36" i="46"/>
  <c r="V36" i="46" s="1"/>
  <c r="N36" i="46" s="1"/>
  <c r="S15" i="44"/>
  <c r="V15" i="44" s="1"/>
  <c r="N15" i="44" s="1"/>
  <c r="S32" i="44"/>
  <c r="V32" i="44" s="1"/>
  <c r="N32" i="44" s="1"/>
  <c r="S5" i="43"/>
  <c r="V5" i="43" s="1"/>
  <c r="N5" i="43" s="1"/>
  <c r="S6" i="45"/>
  <c r="V6" i="45" s="1"/>
  <c r="N6" i="45" s="1"/>
  <c r="S3" i="46"/>
  <c r="V3" i="46" s="1"/>
  <c r="N3" i="46" s="1"/>
  <c r="S17" i="44"/>
  <c r="V17" i="44" s="1"/>
  <c r="N17" i="44" s="1"/>
  <c r="S2" i="40"/>
  <c r="V2" i="40" s="1"/>
  <c r="N2" i="40" s="1"/>
  <c r="S11" i="43"/>
  <c r="V11" i="43" s="1"/>
  <c r="N11" i="43" s="1"/>
  <c r="S30" i="46"/>
  <c r="V30" i="46" s="1"/>
  <c r="N30" i="46" s="1"/>
  <c r="S23" i="46"/>
  <c r="V23" i="46" s="1"/>
  <c r="N23" i="46" s="1"/>
  <c r="S6" i="40"/>
  <c r="V6" i="40" s="1"/>
  <c r="N6" i="40" s="1"/>
  <c r="S7" i="44"/>
  <c r="V7" i="44" s="1"/>
  <c r="N7" i="44" s="1"/>
  <c r="S10" i="45"/>
  <c r="V10" i="45" s="1"/>
  <c r="N10" i="45" s="1"/>
  <c r="S36" i="42"/>
  <c r="V36" i="42" s="1"/>
  <c r="N36" i="42" s="1"/>
  <c r="S11" i="44"/>
  <c r="V11" i="44" s="1"/>
  <c r="N11" i="44" s="1"/>
  <c r="S26" i="42"/>
  <c r="V26" i="42" s="1"/>
  <c r="N26" i="42" s="1"/>
  <c r="S26" i="44"/>
  <c r="V26" i="44" s="1"/>
  <c r="N26" i="44" s="1"/>
  <c r="S5" i="44"/>
  <c r="V5" i="44" s="1"/>
  <c r="N5" i="44" s="1"/>
  <c r="S32" i="40"/>
  <c r="V32" i="40" s="1"/>
  <c r="N32" i="40" s="1"/>
  <c r="S23" i="40"/>
  <c r="V23" i="40" s="1"/>
  <c r="N23" i="40" s="1"/>
  <c r="S8" i="46"/>
  <c r="V8" i="46" s="1"/>
  <c r="N8" i="46" s="1"/>
  <c r="S10" i="46"/>
  <c r="V10" i="46" s="1"/>
  <c r="N10" i="46" s="1"/>
  <c r="S24" i="42"/>
  <c r="V24" i="42" s="1"/>
  <c r="N24" i="42" s="1"/>
  <c r="S15" i="46"/>
  <c r="V15" i="46" s="1"/>
  <c r="N15" i="46" s="1"/>
  <c r="S24" i="45"/>
  <c r="V24" i="45" s="1"/>
  <c r="N24" i="45" s="1"/>
  <c r="S29" i="45"/>
  <c r="V29" i="45" s="1"/>
  <c r="N29" i="45" s="1"/>
  <c r="S35" i="45"/>
  <c r="V35" i="45" s="1"/>
  <c r="N35" i="45" s="1"/>
  <c r="S10" i="42"/>
  <c r="V10" i="42" s="1"/>
  <c r="N10" i="42" s="1"/>
  <c r="S32" i="46"/>
  <c r="V32" i="46" s="1"/>
  <c r="N32" i="46" s="1"/>
  <c r="S6" i="44"/>
  <c r="V6" i="44" s="1"/>
  <c r="N6" i="44" s="1"/>
  <c r="S7" i="46"/>
  <c r="V7" i="46" s="1"/>
  <c r="N7" i="46" s="1"/>
  <c r="S29" i="46"/>
  <c r="V29" i="46" s="1"/>
  <c r="N29" i="46" s="1"/>
  <c r="S32" i="45"/>
  <c r="V32" i="45" s="1"/>
  <c r="N32" i="45" s="1"/>
  <c r="S14" i="46"/>
  <c r="V14" i="46" s="1"/>
  <c r="N14" i="46" s="1"/>
  <c r="S7" i="43"/>
  <c r="V7" i="43" s="1"/>
  <c r="N7" i="43" s="1"/>
  <c r="S31" i="46"/>
  <c r="V31" i="46" s="1"/>
  <c r="N31" i="46" s="1"/>
  <c r="S15" i="43"/>
  <c r="V15" i="43" s="1"/>
  <c r="N15" i="43" s="1"/>
  <c r="S34" i="40"/>
  <c r="V34" i="40" s="1"/>
  <c r="N34" i="40" s="1"/>
  <c r="S8" i="40"/>
  <c r="V8" i="40" s="1"/>
  <c r="N8" i="40" s="1"/>
  <c r="S20" i="46"/>
  <c r="V20" i="46" s="1"/>
  <c r="N20" i="46" s="1"/>
  <c r="S34" i="45"/>
  <c r="V34" i="45" s="1"/>
  <c r="N34" i="45" s="1"/>
  <c r="S29" i="44"/>
  <c r="V29" i="44" s="1"/>
  <c r="N29" i="44" s="1"/>
  <c r="S8" i="43"/>
  <c r="V8" i="43" s="1"/>
  <c r="N8" i="43" s="1"/>
  <c r="S22" i="40"/>
  <c r="V22" i="40" s="1"/>
  <c r="N22" i="40" s="1"/>
  <c r="S4" i="44"/>
  <c r="V4" i="44" s="1"/>
  <c r="N4" i="44" s="1"/>
  <c r="S25" i="45"/>
  <c r="V25" i="45" s="1"/>
  <c r="N25" i="45" s="1"/>
  <c r="S17" i="42"/>
  <c r="V17" i="42" s="1"/>
  <c r="N17" i="42" s="1"/>
  <c r="S25" i="42"/>
  <c r="V25" i="42" s="1"/>
  <c r="N25" i="42" s="1"/>
  <c r="S28" i="45"/>
  <c r="V28" i="45" s="1"/>
  <c r="N28" i="45" s="1"/>
  <c r="S18" i="43"/>
  <c r="V18" i="43" s="1"/>
  <c r="N18" i="43" s="1"/>
  <c r="S20" i="45"/>
  <c r="V20" i="45" s="1"/>
  <c r="N20" i="45" s="1"/>
  <c r="S27" i="46"/>
  <c r="V27" i="46" s="1"/>
  <c r="N27" i="46" s="1"/>
  <c r="S17" i="46"/>
  <c r="V17" i="46" s="1"/>
  <c r="N17" i="46" s="1"/>
  <c r="S16" i="46"/>
  <c r="V16" i="46" s="1"/>
  <c r="N16" i="46" s="1"/>
  <c r="S11" i="45"/>
  <c r="V11" i="45" s="1"/>
  <c r="N11" i="45" s="1"/>
  <c r="S8" i="44"/>
  <c r="V8" i="44" s="1"/>
  <c r="N8" i="44" s="1"/>
  <c r="S31" i="43"/>
  <c r="V31" i="43" s="1"/>
  <c r="N31" i="43" s="1"/>
  <c r="S18" i="40"/>
  <c r="V18" i="40" s="1"/>
  <c r="N18" i="40" s="1"/>
  <c r="S21" i="42"/>
  <c r="V21" i="42" s="1"/>
  <c r="N21" i="42" s="1"/>
  <c r="S28" i="40"/>
  <c r="V28" i="40" s="1"/>
  <c r="N28" i="40" s="1"/>
  <c r="S22" i="44"/>
  <c r="V22" i="44" s="1"/>
  <c r="N22" i="44" s="1"/>
  <c r="S5" i="40"/>
  <c r="V5" i="40" s="1"/>
  <c r="N5" i="40" s="1"/>
  <c r="S26" i="46"/>
  <c r="V26" i="46" s="1"/>
  <c r="N26" i="46" s="1"/>
  <c r="S27" i="43"/>
  <c r="V27" i="43" s="1"/>
  <c r="N27" i="43" s="1"/>
  <c r="S19" i="44"/>
  <c r="V19" i="44" s="1"/>
  <c r="N19" i="44" s="1"/>
  <c r="S31" i="40"/>
  <c r="V31" i="40" s="1"/>
  <c r="N31" i="40" s="1"/>
  <c r="S5" i="42"/>
  <c r="V5" i="42" s="1"/>
  <c r="N5" i="42" s="1"/>
  <c r="S23" i="42"/>
  <c r="V23" i="42" s="1"/>
  <c r="N23" i="42" s="1"/>
  <c r="S4" i="43"/>
  <c r="V4" i="43" s="1"/>
  <c r="N4" i="43" s="1"/>
  <c r="S30" i="43"/>
  <c r="V30" i="43" s="1"/>
  <c r="N30" i="43" s="1"/>
  <c r="S9" i="40"/>
  <c r="V9" i="40" s="1"/>
  <c r="N9" i="40" s="1"/>
  <c r="S36" i="44"/>
  <c r="V36" i="44" s="1"/>
  <c r="N36" i="44" s="1"/>
  <c r="S16" i="42"/>
  <c r="V16" i="42" s="1"/>
  <c r="N16" i="42" s="1"/>
  <c r="S25" i="40"/>
  <c r="V25" i="40" s="1"/>
  <c r="N25" i="40" s="1"/>
  <c r="S21" i="46"/>
  <c r="V21" i="46" s="1"/>
  <c r="N21" i="46" s="1"/>
  <c r="S30" i="44"/>
  <c r="V30" i="44" s="1"/>
  <c r="N30" i="44" s="1"/>
  <c r="S16" i="40"/>
  <c r="V16" i="40" s="1"/>
  <c r="N16" i="40" s="1"/>
  <c r="S20" i="44"/>
  <c r="V20" i="44" s="1"/>
  <c r="N20" i="44" s="1"/>
  <c r="S7" i="45"/>
  <c r="V7" i="45" s="1"/>
  <c r="N7" i="45" s="1"/>
  <c r="S8" i="42"/>
  <c r="V8" i="42" s="1"/>
  <c r="N8" i="42" s="1"/>
  <c r="S13" i="40"/>
  <c r="V13" i="40" s="1"/>
  <c r="N13" i="40" s="1"/>
  <c r="S24" i="40"/>
  <c r="V24" i="40" s="1"/>
  <c r="N24" i="40" s="1"/>
  <c r="S21" i="43"/>
  <c r="V21" i="43" s="1"/>
  <c r="N21" i="43" s="1"/>
  <c r="S34" i="44"/>
  <c r="V34" i="44" s="1"/>
  <c r="N34" i="44" s="1"/>
  <c r="S23" i="44"/>
  <c r="V23" i="44" s="1"/>
  <c r="N23" i="44" s="1"/>
  <c r="S6" i="46"/>
  <c r="V6" i="46" s="1"/>
  <c r="N6" i="46" s="1"/>
  <c r="S2" i="44"/>
  <c r="V2" i="44" s="1"/>
  <c r="N2" i="44" s="1"/>
  <c r="S4" i="40"/>
  <c r="V4" i="40" s="1"/>
  <c r="N4" i="40" s="1"/>
  <c r="S10" i="44"/>
  <c r="V10" i="44" s="1"/>
  <c r="N10" i="44" s="1"/>
  <c r="S24" i="44"/>
  <c r="V24" i="44" s="1"/>
  <c r="N24" i="44" s="1"/>
  <c r="S6" i="43"/>
  <c r="V6" i="43" s="1"/>
  <c r="N6" i="43" s="1"/>
  <c r="S18" i="45"/>
  <c r="V18" i="45" s="1"/>
  <c r="N18" i="45" s="1"/>
  <c r="S13" i="45"/>
  <c r="V13" i="45" s="1"/>
  <c r="N13" i="45" s="1"/>
  <c r="S21" i="40"/>
  <c r="V21" i="40" s="1"/>
  <c r="N21" i="40" s="1"/>
  <c r="S14" i="40"/>
  <c r="V14" i="40" s="1"/>
  <c r="N14" i="40" s="1"/>
  <c r="S12" i="40"/>
  <c r="V12" i="40" s="1"/>
  <c r="N12" i="40" s="1"/>
  <c r="S35" i="42"/>
  <c r="V35" i="42" s="1"/>
  <c r="N35" i="42" s="1"/>
  <c r="S12" i="45"/>
  <c r="V12" i="45" s="1"/>
  <c r="N12" i="45" s="1"/>
  <c r="S12" i="43"/>
  <c r="V12" i="43" s="1"/>
  <c r="N12" i="43" s="1"/>
  <c r="S36" i="45"/>
  <c r="V36" i="45" s="1"/>
  <c r="N36" i="45" s="1"/>
  <c r="S30" i="40"/>
  <c r="V30" i="40" s="1"/>
  <c r="N30" i="40" s="1"/>
  <c r="S29" i="40"/>
  <c r="V29" i="40" s="1"/>
  <c r="N29" i="40" s="1"/>
  <c r="S18" i="46"/>
  <c r="V18" i="46" s="1"/>
  <c r="N18" i="46" s="1"/>
  <c r="S13" i="43"/>
  <c r="V13" i="43" s="1"/>
  <c r="N13" i="43" s="1"/>
  <c r="S17" i="43"/>
  <c r="V17" i="43" s="1"/>
  <c r="N17" i="43" s="1"/>
  <c r="S33" i="40"/>
  <c r="V33" i="40" s="1"/>
  <c r="N33" i="40" s="1"/>
  <c r="S12" i="42"/>
  <c r="V12" i="42" s="1"/>
  <c r="N12" i="42" s="1"/>
  <c r="S22" i="46"/>
  <c r="V22" i="46" s="1"/>
  <c r="N22" i="46" s="1"/>
  <c r="S33" i="44"/>
  <c r="V33" i="44" s="1"/>
  <c r="N33" i="44" s="1"/>
  <c r="S13" i="46"/>
  <c r="V13" i="46" s="1"/>
  <c r="N13" i="46" s="1"/>
  <c r="S18" i="44"/>
  <c r="V18" i="44" s="1"/>
  <c r="N18" i="44" s="1"/>
  <c r="S27" i="40"/>
  <c r="V27" i="40" s="1"/>
  <c r="N27" i="40" s="1"/>
  <c r="S3" i="40"/>
  <c r="V3" i="40" s="1"/>
  <c r="N3" i="40" s="1"/>
  <c r="S35" i="40"/>
  <c r="V35" i="40" s="1"/>
  <c r="N35" i="40" s="1"/>
  <c r="S12" i="44"/>
  <c r="V12" i="44" s="1"/>
  <c r="N12" i="44" s="1"/>
  <c r="S19" i="45"/>
  <c r="V19" i="45" s="1"/>
  <c r="N19" i="45" s="1"/>
  <c r="S28" i="46"/>
  <c r="V28" i="46" s="1"/>
  <c r="N28" i="46" s="1"/>
  <c r="S22" i="43"/>
  <c r="V22" i="43" s="1"/>
  <c r="N22" i="43" s="1"/>
  <c r="S11" i="46"/>
  <c r="V11" i="46" s="1"/>
  <c r="N11" i="46" s="1"/>
  <c r="S16" i="45"/>
  <c r="V16" i="45" s="1"/>
  <c r="N16" i="45" s="1"/>
  <c r="S20" i="42"/>
  <c r="V20" i="42" s="1"/>
  <c r="N20" i="42" s="1"/>
  <c r="S3" i="42"/>
  <c r="V3" i="42" s="1"/>
  <c r="N3" i="42" s="1"/>
  <c r="S5" i="46"/>
  <c r="V5" i="46" s="1"/>
  <c r="N5" i="46" s="1"/>
  <c r="S31" i="44"/>
  <c r="V31" i="44" s="1"/>
  <c r="N31" i="44" s="1"/>
  <c r="S9" i="46"/>
  <c r="V9" i="46" s="1"/>
  <c r="N9" i="46" s="1"/>
  <c r="S35" i="46"/>
  <c r="V35" i="46" s="1"/>
  <c r="N35" i="46" s="1"/>
  <c r="S35" i="43"/>
  <c r="V35" i="43" s="1"/>
  <c r="N35" i="43" s="1"/>
  <c r="S9" i="44"/>
  <c r="V9" i="44" s="1"/>
  <c r="N9" i="44" s="1"/>
  <c r="S36" i="40"/>
  <c r="V36" i="40" s="1"/>
  <c r="N36" i="40" s="1"/>
  <c r="S18" i="42"/>
  <c r="V18" i="42" s="1"/>
  <c r="N18" i="42" s="1"/>
  <c r="S15" i="45"/>
  <c r="V15" i="45" s="1"/>
  <c r="N15" i="45" s="1"/>
  <c r="S9" i="42"/>
  <c r="V9" i="42" s="1"/>
  <c r="N9" i="42" s="1"/>
  <c r="S14" i="43"/>
  <c r="V14" i="43" s="1"/>
  <c r="N14" i="43" s="1"/>
  <c r="S34" i="46"/>
  <c r="V34" i="46" s="1"/>
  <c r="N34" i="46" s="1"/>
  <c r="S20" i="43"/>
  <c r="V20" i="43" s="1"/>
  <c r="N20" i="43" s="1"/>
  <c r="S13" i="42"/>
  <c r="V13" i="42" s="1"/>
  <c r="N13" i="42" s="1"/>
  <c r="S27" i="42"/>
  <c r="V27" i="42" s="1"/>
  <c r="N27" i="42" s="1"/>
  <c r="S2" i="45"/>
  <c r="V2" i="45" s="1"/>
  <c r="N2" i="45" s="1"/>
  <c r="S33" i="45"/>
  <c r="V33" i="45" s="1"/>
  <c r="N33" i="45" s="1"/>
  <c r="S9" i="43"/>
  <c r="V9" i="43" s="1"/>
  <c r="N9" i="43" s="1"/>
  <c r="S33" i="43"/>
  <c r="V33" i="43" s="1"/>
  <c r="N33" i="43" s="1"/>
  <c r="S34" i="43"/>
  <c r="V34" i="43" s="1"/>
  <c r="N34" i="43" s="1"/>
  <c r="S26" i="45"/>
  <c r="V26" i="45" s="1"/>
  <c r="N26" i="45" s="1"/>
  <c r="S22" i="42"/>
  <c r="V22" i="42" s="1"/>
  <c r="N22" i="42" s="1"/>
  <c r="S35" i="44"/>
  <c r="V35" i="44" s="1"/>
  <c r="N35" i="44" s="1"/>
  <c r="S8" i="45"/>
  <c r="V8" i="45" s="1"/>
  <c r="N8" i="45" s="1"/>
  <c r="S33" i="46"/>
  <c r="V33" i="46" s="1"/>
  <c r="N33" i="46" s="1"/>
  <c r="S19" i="43"/>
  <c r="V19" i="43" s="1"/>
  <c r="N19" i="43" s="1"/>
  <c r="S17" i="45"/>
  <c r="V17" i="45" s="1"/>
  <c r="N17" i="45" s="1"/>
  <c r="S14" i="42"/>
  <c r="V14" i="42" s="1"/>
  <c r="N14" i="42" s="1"/>
  <c r="S14" i="45"/>
  <c r="V14" i="45" s="1"/>
  <c r="N14" i="45" s="1"/>
  <c r="S4" i="42"/>
  <c r="V4" i="42" s="1"/>
  <c r="N4" i="42" s="1"/>
  <c r="S33" i="42"/>
  <c r="V33" i="42" s="1"/>
  <c r="N33" i="42" s="1"/>
  <c r="S22" i="45"/>
  <c r="V22" i="45" s="1"/>
  <c r="N22" i="45" s="1"/>
  <c r="S16" i="44"/>
  <c r="V16" i="44" s="1"/>
  <c r="N16" i="44" s="1"/>
  <c r="S21" i="45"/>
  <c r="V21" i="45" s="1"/>
  <c r="N21" i="45" s="1"/>
  <c r="S26" i="43"/>
  <c r="V26" i="43" s="1"/>
  <c r="N26" i="43" s="1"/>
  <c r="S13" i="44"/>
  <c r="V13" i="44" s="1"/>
  <c r="N13" i="44" s="1"/>
  <c r="S29" i="43"/>
  <c r="V29" i="43" s="1"/>
  <c r="N29" i="43" s="1"/>
  <c r="S23" i="43"/>
  <c r="V23" i="43" s="1"/>
  <c r="N23" i="43" s="1"/>
  <c r="S34" i="42"/>
  <c r="V34" i="42" s="1"/>
  <c r="N34" i="42" s="1"/>
  <c r="S28" i="42"/>
  <c r="V28" i="42" s="1"/>
  <c r="N28" i="42" s="1"/>
  <c r="S7" i="42"/>
  <c r="V7" i="42" s="1"/>
  <c r="N7" i="42" s="1"/>
  <c r="S6" i="42"/>
  <c r="V6" i="42" s="1"/>
  <c r="N6" i="42" s="1"/>
  <c r="S25" i="44"/>
  <c r="V25" i="44" s="1"/>
  <c r="N25" i="44" s="1"/>
  <c r="S3" i="44"/>
  <c r="V3" i="44" s="1"/>
  <c r="N3" i="44" s="1"/>
  <c r="S19" i="42"/>
  <c r="V19" i="42" s="1"/>
  <c r="N19" i="42" s="1"/>
  <c r="S28" i="43"/>
  <c r="V28" i="43" s="1"/>
  <c r="N28" i="43" s="1"/>
  <c r="S27" i="45"/>
  <c r="V27" i="45" s="1"/>
  <c r="N27" i="45" s="1"/>
  <c r="S36" i="43"/>
  <c r="V36" i="43" s="1"/>
  <c r="N36" i="43" s="1"/>
  <c r="S31" i="42"/>
  <c r="V31" i="42" s="1"/>
  <c r="N31" i="42" s="1"/>
  <c r="S15" i="42"/>
  <c r="V15" i="42" s="1"/>
  <c r="N15" i="42" s="1"/>
  <c r="S2" i="46"/>
  <c r="V2" i="46" s="1"/>
  <c r="N2" i="46" s="1"/>
  <c r="S24" i="46"/>
  <c r="V24" i="46" s="1"/>
  <c r="N24" i="46" s="1"/>
  <c r="S29" i="42"/>
  <c r="V29" i="42" s="1"/>
  <c r="N29" i="42" s="1"/>
  <c r="S22" i="39"/>
  <c r="V22" i="39" s="1"/>
  <c r="N22" i="39" s="1"/>
  <c r="S25" i="47"/>
  <c r="V25" i="47" s="1"/>
  <c r="N25" i="47" s="1"/>
  <c r="S21" i="39"/>
  <c r="V21" i="39" s="1"/>
  <c r="N21" i="39" s="1"/>
  <c r="S23" i="39"/>
  <c r="V23" i="39" s="1"/>
  <c r="N23" i="39" s="1"/>
  <c r="S33" i="47"/>
  <c r="V33" i="47" s="1"/>
  <c r="N33" i="47" s="1"/>
  <c r="S9" i="41"/>
  <c r="V9" i="41" s="1"/>
  <c r="N9" i="41" s="1"/>
  <c r="S16" i="41"/>
  <c r="V16" i="41" s="1"/>
  <c r="N16" i="41" s="1"/>
  <c r="S6" i="41"/>
  <c r="V6" i="41" s="1"/>
  <c r="N6" i="41" s="1"/>
  <c r="S10" i="41"/>
  <c r="V10" i="41" s="1"/>
  <c r="N10" i="41" s="1"/>
  <c r="S32" i="47"/>
  <c r="V32" i="47" s="1"/>
  <c r="N32" i="47" s="1"/>
  <c r="S35" i="39"/>
  <c r="V35" i="39" s="1"/>
  <c r="N35" i="39" s="1"/>
  <c r="S10" i="39"/>
  <c r="V10" i="39" s="1"/>
  <c r="N10" i="39" s="1"/>
  <c r="S12" i="47"/>
  <c r="V12" i="47" s="1"/>
  <c r="N12" i="47" s="1"/>
  <c r="S29" i="41"/>
  <c r="V29" i="41" s="1"/>
  <c r="N29" i="41" s="1"/>
  <c r="S27" i="39"/>
  <c r="V27" i="39" s="1"/>
  <c r="N27" i="39" s="1"/>
  <c r="S17" i="39"/>
  <c r="V17" i="39" s="1"/>
  <c r="N17" i="39" s="1"/>
  <c r="S9" i="39"/>
  <c r="V9" i="39" s="1"/>
  <c r="N9" i="39" s="1"/>
  <c r="S3" i="41"/>
  <c r="V3" i="41" s="1"/>
  <c r="N3" i="41" s="1"/>
  <c r="S34" i="41"/>
  <c r="V34" i="41" s="1"/>
  <c r="N34" i="41" s="1"/>
  <c r="S32" i="41"/>
  <c r="V32" i="41" s="1"/>
  <c r="N32" i="41" s="1"/>
  <c r="S7" i="39"/>
  <c r="V7" i="39" s="1"/>
  <c r="N7" i="39" s="1"/>
  <c r="S20" i="41"/>
  <c r="V20" i="41" s="1"/>
  <c r="N20" i="41" s="1"/>
  <c r="S6" i="47"/>
  <c r="V6" i="47" s="1"/>
  <c r="N6" i="47" s="1"/>
  <c r="S24" i="41"/>
  <c r="V24" i="41" s="1"/>
  <c r="N24" i="41" s="1"/>
  <c r="S22" i="47"/>
  <c r="V22" i="47" s="1"/>
  <c r="N22" i="47" s="1"/>
  <c r="S13" i="47"/>
  <c r="V13" i="47" s="1"/>
  <c r="N13" i="47" s="1"/>
  <c r="S20" i="39"/>
  <c r="V20" i="39" s="1"/>
  <c r="N20" i="39" s="1"/>
  <c r="S8" i="47"/>
  <c r="V8" i="47" s="1"/>
  <c r="N8" i="47" s="1"/>
  <c r="S23" i="47"/>
  <c r="V23" i="47" s="1"/>
  <c r="N23" i="47" s="1"/>
  <c r="S28" i="39"/>
  <c r="V28" i="39" s="1"/>
  <c r="N28" i="39" s="1"/>
  <c r="S11" i="41"/>
  <c r="V11" i="41" s="1"/>
  <c r="N11" i="41" s="1"/>
  <c r="S29" i="39"/>
  <c r="V29" i="39" s="1"/>
  <c r="N29" i="39" s="1"/>
  <c r="S4" i="47"/>
  <c r="V4" i="47" s="1"/>
  <c r="N4" i="47" s="1"/>
  <c r="S16" i="39"/>
  <c r="V16" i="39" s="1"/>
  <c r="N16" i="39" s="1"/>
  <c r="S8" i="41"/>
  <c r="V8" i="41" s="1"/>
  <c r="N8" i="41" s="1"/>
  <c r="S27" i="47"/>
  <c r="V27" i="47" s="1"/>
  <c r="N27" i="47" s="1"/>
  <c r="S24" i="47"/>
  <c r="V24" i="47" s="1"/>
  <c r="N24" i="47" s="1"/>
  <c r="S5" i="39"/>
  <c r="V5" i="39" s="1"/>
  <c r="N5" i="39" s="1"/>
  <c r="S25" i="41"/>
  <c r="V25" i="41" s="1"/>
  <c r="N25" i="41" s="1"/>
  <c r="S26" i="47"/>
  <c r="V26" i="47" s="1"/>
  <c r="N26" i="47" s="1"/>
  <c r="S8" i="39"/>
  <c r="V8" i="39" s="1"/>
  <c r="N8" i="39" s="1"/>
  <c r="S30" i="41"/>
  <c r="V30" i="41" s="1"/>
  <c r="N30" i="41" s="1"/>
  <c r="S28" i="41"/>
  <c r="V28" i="41" s="1"/>
  <c r="N28" i="41" s="1"/>
  <c r="S34" i="47"/>
  <c r="V34" i="47" s="1"/>
  <c r="N34" i="47" s="1"/>
  <c r="S12" i="41"/>
  <c r="V12" i="41" s="1"/>
  <c r="N12" i="41" s="1"/>
  <c r="S34" i="39"/>
  <c r="V34" i="39" s="1"/>
  <c r="N34" i="39" s="1"/>
  <c r="S30" i="39"/>
  <c r="V30" i="39" s="1"/>
  <c r="N30" i="39" s="1"/>
  <c r="S14" i="47"/>
  <c r="V14" i="47" s="1"/>
  <c r="N14" i="47" s="1"/>
  <c r="S5" i="47"/>
  <c r="V5" i="47" s="1"/>
  <c r="N5" i="47" s="1"/>
  <c r="S9" i="47"/>
  <c r="V9" i="47" s="1"/>
  <c r="N9" i="47" s="1"/>
  <c r="S36" i="47"/>
  <c r="V36" i="47" s="1"/>
  <c r="N36" i="47" s="1"/>
  <c r="S28" i="47"/>
  <c r="V28" i="47" s="1"/>
  <c r="N28" i="47" s="1"/>
  <c r="S16" i="47"/>
  <c r="V16" i="47" s="1"/>
  <c r="N16" i="47" s="1"/>
  <c r="S18" i="41"/>
  <c r="V18" i="41" s="1"/>
  <c r="N18" i="41" s="1"/>
  <c r="S22" i="41"/>
  <c r="V22" i="41" s="1"/>
  <c r="N22" i="41" s="1"/>
  <c r="S31" i="41"/>
  <c r="V31" i="41" s="1"/>
  <c r="N31" i="41" s="1"/>
  <c r="S10" i="47"/>
  <c r="V10" i="47" s="1"/>
  <c r="N10" i="47" s="1"/>
  <c r="S11" i="47"/>
  <c r="V11" i="47" s="1"/>
  <c r="N11" i="47" s="1"/>
  <c r="S27" i="41"/>
  <c r="V27" i="41" s="1"/>
  <c r="N27" i="41" s="1"/>
  <c r="S13" i="41"/>
  <c r="V13" i="41" s="1"/>
  <c r="N13" i="41" s="1"/>
  <c r="S13" i="39"/>
  <c r="V13" i="39" s="1"/>
  <c r="N13" i="39" s="1"/>
  <c r="S15" i="41"/>
  <c r="V15" i="41" s="1"/>
  <c r="N15" i="41" s="1"/>
  <c r="S18" i="47"/>
  <c r="V18" i="47" s="1"/>
  <c r="N18" i="47" s="1"/>
  <c r="S15" i="39"/>
  <c r="V15" i="39" s="1"/>
  <c r="N15" i="39" s="1"/>
  <c r="S17" i="41"/>
  <c r="V17" i="41" s="1"/>
  <c r="N17" i="41" s="1"/>
  <c r="S31" i="47"/>
  <c r="V31" i="47" s="1"/>
  <c r="N31" i="47" s="1"/>
  <c r="S3" i="39"/>
  <c r="V3" i="39" s="1"/>
  <c r="N3" i="39" s="1"/>
  <c r="S36" i="41"/>
  <c r="V36" i="41" s="1"/>
  <c r="N36" i="41" s="1"/>
  <c r="S6" i="39"/>
  <c r="V6" i="39" s="1"/>
  <c r="N6" i="39" s="1"/>
  <c r="S18" i="39"/>
  <c r="V18" i="39" s="1"/>
  <c r="N18" i="39" s="1"/>
  <c r="S19" i="47"/>
  <c r="V19" i="47" s="1"/>
  <c r="N19" i="47" s="1"/>
  <c r="S15" i="47"/>
  <c r="V15" i="47" s="1"/>
  <c r="N15" i="47" s="1"/>
  <c r="S36" i="39"/>
  <c r="V36" i="39" s="1"/>
  <c r="N36" i="39" s="1"/>
  <c r="S35" i="47"/>
  <c r="V35" i="47" s="1"/>
  <c r="N35" i="47" s="1"/>
  <c r="S11" i="39"/>
  <c r="V11" i="39" s="1"/>
  <c r="N11" i="39" s="1"/>
  <c r="S19" i="39"/>
  <c r="V19" i="39" s="1"/>
  <c r="N19" i="39" s="1"/>
  <c r="S4" i="41"/>
  <c r="V4" i="41" s="1"/>
  <c r="N4" i="41" s="1"/>
  <c r="S12" i="39"/>
  <c r="V12" i="39" s="1"/>
  <c r="N12" i="39" s="1"/>
  <c r="S3" i="47"/>
  <c r="V3" i="47" s="1"/>
  <c r="N3" i="47" s="1"/>
  <c r="S19" i="41"/>
  <c r="V19" i="41" s="1"/>
  <c r="N19" i="41" s="1"/>
  <c r="S31" i="39"/>
  <c r="V31" i="39" s="1"/>
  <c r="N31" i="39" s="1"/>
  <c r="S33" i="41"/>
  <c r="V33" i="41" s="1"/>
  <c r="N33" i="41" s="1"/>
  <c r="S5" i="41"/>
  <c r="V5" i="41" s="1"/>
  <c r="N5" i="41" s="1"/>
  <c r="S33" i="39"/>
  <c r="V33" i="39" s="1"/>
  <c r="N33" i="39" s="1"/>
  <c r="S7" i="47"/>
  <c r="V7" i="47" s="1"/>
  <c r="N7" i="47" s="1"/>
  <c r="S26" i="41"/>
  <c r="V26" i="41" s="1"/>
  <c r="N26" i="41" s="1"/>
  <c r="S4" i="39"/>
  <c r="V4" i="39" s="1"/>
  <c r="N4" i="39" s="1"/>
  <c r="S21" i="41"/>
  <c r="V21" i="41" s="1"/>
  <c r="N21" i="41" s="1"/>
  <c r="S23" i="41"/>
  <c r="V23" i="41" s="1"/>
  <c r="N23" i="41" s="1"/>
  <c r="S24" i="39"/>
  <c r="V24" i="39" s="1"/>
  <c r="N24" i="39" s="1"/>
  <c r="S17" i="47"/>
  <c r="V17" i="47" s="1"/>
  <c r="N17" i="47" s="1"/>
  <c r="S32" i="39"/>
  <c r="V32" i="39" s="1"/>
  <c r="N32" i="39" s="1"/>
  <c r="S35" i="41"/>
  <c r="V35" i="41" s="1"/>
  <c r="N35" i="41" s="1"/>
  <c r="S14" i="39"/>
  <c r="V14" i="39" s="1"/>
  <c r="N14" i="39" s="1"/>
  <c r="S30" i="47"/>
  <c r="V30" i="47" s="1"/>
  <c r="N30" i="47" s="1"/>
  <c r="S7" i="41"/>
  <c r="V7" i="41" s="1"/>
  <c r="N7" i="41" s="1"/>
  <c r="S20" i="47"/>
  <c r="V20" i="47" s="1"/>
  <c r="N20" i="47" s="1"/>
  <c r="S25" i="39"/>
  <c r="V25" i="39" s="1"/>
  <c r="N25" i="39" s="1"/>
  <c r="S21" i="47"/>
  <c r="V21" i="47" s="1"/>
  <c r="N21" i="47" s="1"/>
  <c r="S26" i="39"/>
  <c r="V26" i="39" s="1"/>
  <c r="N26" i="39" s="1"/>
  <c r="S14" i="41"/>
  <c r="V14" i="41" s="1"/>
  <c r="N14" i="41" s="1"/>
  <c r="S29" i="47"/>
  <c r="V29" i="47" s="1"/>
  <c r="N29" i="47" s="1"/>
  <c r="S5" i="15"/>
  <c r="V5" i="15" s="1"/>
  <c r="N5" i="15" s="1"/>
  <c r="S24" i="15"/>
  <c r="V24" i="15" s="1"/>
  <c r="N24" i="15" s="1"/>
  <c r="S9" i="15"/>
  <c r="V9" i="15" s="1"/>
  <c r="N9" i="15" s="1"/>
  <c r="S21" i="15"/>
  <c r="V21" i="15" s="1"/>
  <c r="N21" i="15" s="1"/>
  <c r="S34" i="15"/>
  <c r="V34" i="15" s="1"/>
  <c r="N34" i="15" s="1"/>
  <c r="S18" i="15"/>
  <c r="V18" i="15" s="1"/>
  <c r="N18" i="15" s="1"/>
  <c r="S12" i="15"/>
  <c r="V12" i="15" s="1"/>
  <c r="N12" i="15" s="1"/>
  <c r="S19" i="15"/>
  <c r="V19" i="15" s="1"/>
  <c r="N19" i="15" s="1"/>
  <c r="S2" i="42"/>
  <c r="V2" i="42" s="1"/>
  <c r="N2" i="42" s="1"/>
  <c r="S29" i="15"/>
  <c r="V29" i="15" s="1"/>
  <c r="N29" i="15" s="1"/>
  <c r="S11" i="15"/>
  <c r="V11" i="15" s="1"/>
  <c r="N11" i="15" s="1"/>
  <c r="S2" i="43"/>
  <c r="V2" i="43" s="1"/>
  <c r="N2" i="43" s="1"/>
  <c r="S15" i="15"/>
  <c r="V15" i="15" s="1"/>
  <c r="N15" i="15" s="1"/>
  <c r="S13" i="15"/>
  <c r="V13" i="15" s="1"/>
  <c r="N13" i="15" s="1"/>
  <c r="S17" i="15"/>
  <c r="V17" i="15" s="1"/>
  <c r="N17" i="15" s="1"/>
  <c r="S23" i="15"/>
  <c r="V23" i="15" s="1"/>
  <c r="N23" i="15" s="1"/>
  <c r="S4" i="15"/>
  <c r="V4" i="15" s="1"/>
  <c r="N4" i="15" s="1"/>
  <c r="S28" i="15"/>
  <c r="V28" i="15" s="1"/>
  <c r="N28" i="15" s="1"/>
  <c r="S35" i="15"/>
  <c r="V35" i="15" s="1"/>
  <c r="N35" i="15" s="1"/>
  <c r="S4" i="45"/>
  <c r="V4" i="45" s="1"/>
  <c r="N4" i="45" s="1"/>
  <c r="S36" i="15"/>
  <c r="V36" i="15" s="1"/>
  <c r="N36" i="15" s="1"/>
  <c r="S7" i="15"/>
  <c r="V7" i="15" s="1"/>
  <c r="N7" i="15" s="1"/>
  <c r="S26" i="15"/>
  <c r="V26" i="15" s="1"/>
  <c r="N26" i="15" s="1"/>
  <c r="S32" i="15"/>
  <c r="V32" i="15" s="1"/>
  <c r="N32" i="15" s="1"/>
  <c r="S14" i="15"/>
  <c r="V14" i="15" s="1"/>
  <c r="N14" i="15" s="1"/>
  <c r="S25" i="15"/>
  <c r="V25" i="15" s="1"/>
  <c r="N25" i="15" s="1"/>
  <c r="S20" i="15"/>
  <c r="V20" i="15" s="1"/>
  <c r="N20" i="15" s="1"/>
  <c r="S16" i="15"/>
  <c r="V16" i="15" s="1"/>
  <c r="N16" i="15" s="1"/>
  <c r="S37" i="15"/>
  <c r="V37" i="15" s="1"/>
  <c r="N37" i="15" s="1"/>
  <c r="S8" i="15"/>
  <c r="V8" i="15" s="1"/>
  <c r="N8" i="15" s="1"/>
  <c r="S31" i="15"/>
  <c r="V31" i="15" s="1"/>
  <c r="N31" i="15" s="1"/>
  <c r="S33" i="15"/>
  <c r="V33" i="15" s="1"/>
  <c r="N33" i="15" s="1"/>
  <c r="S27" i="15"/>
  <c r="V27" i="15" s="1"/>
  <c r="N27" i="15" s="1"/>
  <c r="S10" i="15"/>
  <c r="V10" i="15" s="1"/>
  <c r="N10" i="15" s="1"/>
  <c r="S6" i="15"/>
  <c r="V6" i="15" s="1"/>
  <c r="N6" i="15" s="1"/>
  <c r="S30" i="15"/>
  <c r="V30" i="15" s="1"/>
  <c r="N30" i="15" s="1"/>
  <c r="S22" i="15"/>
  <c r="V22" i="15" s="1"/>
  <c r="N22" i="15" s="1"/>
  <c r="S2" i="47"/>
  <c r="V2" i="47" s="1"/>
  <c r="N2" i="47" s="1"/>
  <c r="S2" i="39"/>
  <c r="V2" i="39" s="1"/>
  <c r="N2" i="39" s="1"/>
  <c r="S3" i="15"/>
  <c r="V3" i="15" s="1"/>
  <c r="N3" i="15" s="1"/>
  <c r="S2" i="41"/>
  <c r="V2" i="41" s="1"/>
  <c r="N2" i="41" s="1"/>
  <c r="N37" i="41" l="1"/>
  <c r="N42" i="15" s="1"/>
  <c r="N37" i="42"/>
  <c r="N43" i="15" s="1"/>
  <c r="N37" i="46"/>
  <c r="N47" i="15" s="1"/>
  <c r="N38" i="15"/>
  <c r="N41" i="15" s="1"/>
  <c r="N14" i="6"/>
  <c r="N19" i="6"/>
  <c r="N23" i="6"/>
  <c r="N17" i="6"/>
  <c r="N4" i="6"/>
  <c r="N6" i="6"/>
  <c r="N8" i="6"/>
  <c r="N9" i="6"/>
  <c r="N18" i="6"/>
  <c r="N21" i="6"/>
  <c r="N11" i="6"/>
  <c r="N5" i="6"/>
  <c r="N13" i="6"/>
  <c r="N15" i="6"/>
  <c r="N7" i="6"/>
  <c r="N12" i="6"/>
  <c r="N3" i="6"/>
  <c r="N24" i="6"/>
  <c r="N10" i="6"/>
  <c r="N16" i="6"/>
  <c r="N22" i="6"/>
  <c r="N20" i="6"/>
  <c r="N37" i="39"/>
  <c r="N50" i="15" s="1"/>
  <c r="N37" i="47"/>
  <c r="N48" i="15" s="1"/>
  <c r="N37" i="45"/>
  <c r="N46" i="15" s="1"/>
  <c r="N37" i="44"/>
  <c r="N45" i="15" s="1"/>
  <c r="N37" i="40"/>
  <c r="N49" i="15" s="1"/>
  <c r="N37" i="43"/>
  <c r="N44" i="15" s="1"/>
  <c r="N25" i="6" l="1"/>
  <c r="N51" i="15"/>
</calcChain>
</file>

<file path=xl/sharedStrings.xml><?xml version="1.0" encoding="utf-8"?>
<sst xmlns="http://schemas.openxmlformats.org/spreadsheetml/2006/main" count="683" uniqueCount="126">
  <si>
    <t>Sachbücher</t>
  </si>
  <si>
    <t>Belletristische Bücher</t>
  </si>
  <si>
    <t>Kinder- und Jugendbücher</t>
  </si>
  <si>
    <t>Medienpakete</t>
  </si>
  <si>
    <t>Noten</t>
  </si>
  <si>
    <t>Karten</t>
  </si>
  <si>
    <t>Summe</t>
  </si>
  <si>
    <t>Ausleihen</t>
  </si>
  <si>
    <t>Zweigstelle 1</t>
  </si>
  <si>
    <t>Zweigstelle 2</t>
  </si>
  <si>
    <t>Zweigstelle 3</t>
  </si>
  <si>
    <t>Zweigstelle 4</t>
  </si>
  <si>
    <t>Zweigstelle 5</t>
  </si>
  <si>
    <t>Zweigstelle 6</t>
  </si>
  <si>
    <t>Zweigstelle 7</t>
  </si>
  <si>
    <t>Zweigstelle 8</t>
  </si>
  <si>
    <t>Zweigstelle 9</t>
  </si>
  <si>
    <t>A</t>
  </si>
  <si>
    <t>B</t>
  </si>
  <si>
    <t>C</t>
  </si>
  <si>
    <t>D</t>
  </si>
  <si>
    <t>E</t>
  </si>
  <si>
    <t>F</t>
  </si>
  <si>
    <t>G</t>
  </si>
  <si>
    <t>H</t>
  </si>
  <si>
    <t>K</t>
  </si>
  <si>
    <t>L</t>
  </si>
  <si>
    <t>M</t>
  </si>
  <si>
    <t>N</t>
  </si>
  <si>
    <t>O</t>
  </si>
  <si>
    <t>P</t>
  </si>
  <si>
    <t>R</t>
  </si>
  <si>
    <t>S</t>
  </si>
  <si>
    <t>T</t>
  </si>
  <si>
    <t>U</t>
  </si>
  <si>
    <t>V</t>
  </si>
  <si>
    <t>W</t>
  </si>
  <si>
    <t>X</t>
  </si>
  <si>
    <t>Y</t>
  </si>
  <si>
    <t>Bestand</t>
  </si>
  <si>
    <t>Hauptstelle</t>
  </si>
  <si>
    <t>CD Musik</t>
  </si>
  <si>
    <t>CD Belletristik</t>
  </si>
  <si>
    <t>CD Kinder u. Jugend</t>
  </si>
  <si>
    <t>MC Musik</t>
  </si>
  <si>
    <t>MC Belletristik</t>
  </si>
  <si>
    <t>MC Kinder u. Jugend</t>
  </si>
  <si>
    <t>CD-ROM Sachinfo</t>
  </si>
  <si>
    <t>CD-ROM K+J</t>
  </si>
  <si>
    <t>CD-ROM Spiele</t>
  </si>
  <si>
    <t>Spiele konventionell</t>
  </si>
  <si>
    <t>DVD Special Interest</t>
  </si>
  <si>
    <t>VHS-Video Special Interest</t>
  </si>
  <si>
    <t>DVD K+J</t>
  </si>
  <si>
    <t>DVD Spielfilme</t>
  </si>
  <si>
    <t>VHS-Video K+J</t>
  </si>
  <si>
    <t>VHS-Video Spielfilme</t>
  </si>
  <si>
    <t>N.N. 1</t>
  </si>
  <si>
    <t>N.N. 2</t>
  </si>
  <si>
    <t>Umsatz</t>
  </si>
  <si>
    <t>Verfügbarkeit %</t>
  </si>
  <si>
    <t>Bestandsanteil</t>
  </si>
  <si>
    <t>Ausleihanteil</t>
  </si>
  <si>
    <t>Zusammenfassung</t>
  </si>
  <si>
    <t>IST</t>
  </si>
  <si>
    <t>SOLL</t>
  </si>
  <si>
    <t>Preis</t>
  </si>
  <si>
    <t>Geplante Anzahl Jahre bis zur Erreichung der SOLL-Bestandsgrößen:</t>
  </si>
  <si>
    <t>Zwischenschritt 1</t>
  </si>
  <si>
    <t>Zwischenschritt 2</t>
  </si>
  <si>
    <t>Zwischenschritt 3</t>
  </si>
  <si>
    <t>Zwischenschritt 4</t>
  </si>
  <si>
    <t>Zwischenschritt 5</t>
  </si>
  <si>
    <t>Zwischenschritt 6</t>
  </si>
  <si>
    <t>Zwischenschritt 7</t>
  </si>
  <si>
    <t>Zwischenschritt 8</t>
  </si>
  <si>
    <t>Etatverteilung</t>
  </si>
  <si>
    <t>Gesamt</t>
  </si>
  <si>
    <t>IST
Verfügbarkeit %</t>
  </si>
  <si>
    <t>SOLL
Verfügbarkeit %</t>
  </si>
  <si>
    <t xml:space="preserve">IST
Umsatz
</t>
  </si>
  <si>
    <t xml:space="preserve">SOLL
Umsatz
</t>
  </si>
  <si>
    <t xml:space="preserve">SOLL
Bestand
</t>
  </si>
  <si>
    <t>%-
Anteil an
Gesamt</t>
  </si>
  <si>
    <t>Zweigstelle_1</t>
  </si>
  <si>
    <t>Summen</t>
  </si>
  <si>
    <t>Zweigstelle_2</t>
  </si>
  <si>
    <t>Zweigstelle_3</t>
  </si>
  <si>
    <t>Zweigstelle_4</t>
  </si>
  <si>
    <t>Zweigstelle_5</t>
  </si>
  <si>
    <t>Zweigstelle_6</t>
  </si>
  <si>
    <t>Zweigstelle_7</t>
  </si>
  <si>
    <t>Zweigstelle_8</t>
  </si>
  <si>
    <t>Zweigstelle_9</t>
  </si>
  <si>
    <t>Zur Verteilung stehender Erwerbungsetat (ohne EURO-Zeichen als nackte Zahl eingeben):</t>
  </si>
  <si>
    <t>Prozentsatz des Bestands, der mindestens jährlich aktualisiert werden soll:</t>
  </si>
  <si>
    <t>Leihfrist</t>
  </si>
  <si>
    <t>Zwischenschritt 9</t>
  </si>
  <si>
    <t>Bestand alle Medien</t>
  </si>
  <si>
    <t>Ausleihen alle Medien</t>
  </si>
  <si>
    <t>IST Umsatz</t>
  </si>
  <si>
    <t>IST Verfügbarkeit %</t>
  </si>
  <si>
    <t>Bestandsanteil %</t>
  </si>
  <si>
    <t>Ausleihanteil %</t>
  </si>
  <si>
    <t>Systematikgruppe</t>
  </si>
  <si>
    <t>Wird Rundung auf 10,00 EURO in der Etatverteilung gewünscht? Dann 10 eingeben.</t>
  </si>
  <si>
    <t>Summe kann</t>
  </si>
  <si>
    <t>wegen Rundungen</t>
  </si>
  <si>
    <t>vom eingegebenen</t>
  </si>
  <si>
    <t xml:space="preserve">Erwerbungsetat </t>
  </si>
  <si>
    <t>abweichen!</t>
  </si>
  <si>
    <t>ASB Sachbücher Hauptstelle</t>
  </si>
  <si>
    <t>Englische TB + Hardcover</t>
  </si>
  <si>
    <t>Interessenkreis SL</t>
  </si>
  <si>
    <t>Interessenkreis Krimi</t>
  </si>
  <si>
    <t>Interessenkreis Western</t>
  </si>
  <si>
    <t>Interessenkreis Science Fiction</t>
  </si>
  <si>
    <t>Interessenkreis Fantasy</t>
  </si>
  <si>
    <t>Interessenkreis engl. TB</t>
  </si>
  <si>
    <t>Interessenkreis franz. TB</t>
  </si>
  <si>
    <t>Interessenkreis Film TV</t>
  </si>
  <si>
    <t>Interessenkreis Freizeit</t>
  </si>
  <si>
    <t>Interessenkreis TB EDV</t>
  </si>
  <si>
    <t>Lücke</t>
  </si>
  <si>
    <t xml:space="preserve">Diese Tabelle gehört zum Handbuch:
Erfolgreiches Management von Bibliotheken und Informationseinrichtungen / hrsg. von Cornelia Vonhof u. Konrad Umlauf. Hamburg: Dashöfer.
Die Loseblatt-Ausgabe umfasst vierteljährliche Aktualisierungen.
Die Online-Ausgabe steht unter Das Bibliothekswissen
https://www.dashoefer.de/dasbibliothekswissen/
Erläuterungen zur Tabelle finden Sie im Handbuch unter 8.1.2.3
</t>
  </si>
  <si>
    <t>Setzen Sie nur in die farbigen Felder Ihre Zahlen ein!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</si>
</sst>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2" formatCode="_-* #,##0.00\ &quot;DM&quot;_-;\-* #,##0.00\ &quot;DM&quot;_-;_-* &quot;-&quot;??\ &quot;DM&quot;_-;_-@_-"/>
    <numFmt numFmtId="173" formatCode="_-* #,##0.00\ _D_M_-;\-* #,##0.00\ _D_M_-;_-* &quot;-&quot;??\ _D_M_-;_-@_-"/>
    <numFmt numFmtId="181" formatCode="0.0"/>
    <numFmt numFmtId="189" formatCode="#,##0.0"/>
    <numFmt numFmtId="190" formatCode="#,##0_ ;[Red]\-#,##0\ "/>
    <numFmt numFmtId="191" formatCode="#,##0.00\ [$€-1]"/>
    <numFmt numFmtId="192" formatCode="#,##0\ _D_M"/>
    <numFmt numFmtId="193" formatCode="#,##0\ [$€-1]"/>
    <numFmt numFmtId="194" formatCode="#,##0.00000"/>
    <numFmt numFmtId="195" formatCode="#,##0\ &quot;€&quot;"/>
  </numFmts>
  <fonts count="12" x14ac:knownFonts="1">
    <font>
      <sz val="10"/>
      <name val="Arial"/>
    </font>
    <font>
      <sz val="10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7"/>
      <name val="Arial"/>
      <family val="2"/>
    </font>
    <font>
      <b/>
      <sz val="7"/>
      <name val="Verdana"/>
      <family val="2"/>
    </font>
    <font>
      <sz val="7"/>
      <name val="Verdana"/>
      <family val="2"/>
    </font>
    <font>
      <b/>
      <sz val="7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3" fontId="1" fillId="0" borderId="0" applyFont="0" applyFill="0" applyBorder="0" applyAlignment="0" applyProtection="0"/>
    <xf numFmtId="172" fontId="1" fillId="0" borderId="0" applyFont="0" applyFill="0" applyBorder="0" applyAlignment="0" applyProtection="0"/>
  </cellStyleXfs>
  <cellXfs count="139">
    <xf numFmtId="0" fontId="0" fillId="0" borderId="0" xfId="0"/>
    <xf numFmtId="3" fontId="2" fillId="0" borderId="1" xfId="0" applyNumberFormat="1" applyFont="1" applyBorder="1"/>
    <xf numFmtId="3" fontId="3" fillId="0" borderId="1" xfId="0" applyNumberFormat="1" applyFont="1" applyBorder="1"/>
    <xf numFmtId="3" fontId="3" fillId="0" borderId="1" xfId="0" applyNumberFormat="1" applyFont="1" applyBorder="1" applyAlignment="1">
      <alignment horizontal="center"/>
    </xf>
    <xf numFmtId="3" fontId="3" fillId="0" borderId="1" xfId="0" applyNumberFormat="1" applyFont="1" applyBorder="1" applyAlignment="1">
      <alignment horizontal="center" wrapText="1"/>
    </xf>
    <xf numFmtId="191" fontId="4" fillId="0" borderId="1" xfId="0" applyNumberFormat="1" applyFont="1" applyBorder="1" applyAlignment="1">
      <alignment horizontal="center"/>
    </xf>
    <xf numFmtId="3" fontId="3" fillId="0" borderId="1" xfId="1" applyNumberFormat="1" applyFont="1" applyBorder="1" applyAlignment="1">
      <alignment horizontal="center" wrapText="1"/>
    </xf>
    <xf numFmtId="3" fontId="3" fillId="0" borderId="1" xfId="2" applyNumberFormat="1" applyFont="1" applyBorder="1" applyAlignment="1">
      <alignment horizontal="center" wrapText="1"/>
    </xf>
    <xf numFmtId="3" fontId="4" fillId="0" borderId="1" xfId="0" applyNumberFormat="1" applyFont="1" applyBorder="1" applyAlignment="1">
      <alignment horizontal="center" wrapText="1"/>
    </xf>
    <xf numFmtId="190" fontId="4" fillId="0" borderId="1" xfId="0" applyNumberFormat="1" applyFont="1" applyBorder="1" applyAlignment="1">
      <alignment horizontal="center"/>
    </xf>
    <xf numFmtId="193" fontId="5" fillId="0" borderId="1" xfId="0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/>
    </xf>
    <xf numFmtId="3" fontId="4" fillId="0" borderId="1" xfId="0" applyNumberFormat="1" applyFont="1" applyBorder="1" applyAlignment="1">
      <alignment horizontal="center"/>
    </xf>
    <xf numFmtId="4" fontId="4" fillId="0" borderId="1" xfId="0" applyNumberFormat="1" applyFont="1" applyBorder="1" applyAlignment="1">
      <alignment horizontal="center"/>
    </xf>
    <xf numFmtId="194" fontId="4" fillId="0" borderId="1" xfId="0" applyNumberFormat="1" applyFont="1" applyBorder="1" applyAlignment="1">
      <alignment horizontal="center"/>
    </xf>
    <xf numFmtId="3" fontId="3" fillId="0" borderId="0" xfId="0" applyNumberFormat="1" applyFont="1" applyAlignment="1">
      <alignment horizontal="center"/>
    </xf>
    <xf numFmtId="3" fontId="3" fillId="0" borderId="0" xfId="0" applyNumberFormat="1" applyFont="1"/>
    <xf numFmtId="3" fontId="3" fillId="0" borderId="0" xfId="0" applyNumberFormat="1" applyFont="1" applyBorder="1"/>
    <xf numFmtId="4" fontId="3" fillId="0" borderId="0" xfId="0" applyNumberFormat="1" applyFont="1" applyBorder="1"/>
    <xf numFmtId="191" fontId="6" fillId="2" borderId="0" xfId="0" applyNumberFormat="1" applyFont="1" applyFill="1" applyBorder="1" applyAlignment="1">
      <alignment horizontal="right"/>
    </xf>
    <xf numFmtId="181" fontId="3" fillId="0" borderId="0" xfId="1" applyNumberFormat="1" applyFont="1" applyBorder="1"/>
    <xf numFmtId="1" fontId="4" fillId="0" borderId="0" xfId="0" applyNumberFormat="1" applyFont="1" applyBorder="1"/>
    <xf numFmtId="0" fontId="4" fillId="3" borderId="0" xfId="0" applyFont="1" applyFill="1" applyBorder="1"/>
    <xf numFmtId="189" fontId="4" fillId="0" borderId="0" xfId="0" applyNumberFormat="1" applyFont="1" applyBorder="1"/>
    <xf numFmtId="3" fontId="4" fillId="0" borderId="0" xfId="0" applyNumberFormat="1" applyFont="1" applyBorder="1"/>
    <xf numFmtId="190" fontId="4" fillId="0" borderId="0" xfId="0" applyNumberFormat="1" applyFont="1" applyBorder="1"/>
    <xf numFmtId="193" fontId="5" fillId="0" borderId="0" xfId="0" applyNumberFormat="1" applyFont="1" applyBorder="1"/>
    <xf numFmtId="3" fontId="4" fillId="0" borderId="3" xfId="0" applyNumberFormat="1" applyFont="1" applyBorder="1"/>
    <xf numFmtId="4" fontId="6" fillId="0" borderId="0" xfId="0" applyNumberFormat="1" applyFont="1" applyFill="1" applyBorder="1" applyAlignment="1">
      <alignment horizontal="right"/>
    </xf>
    <xf numFmtId="194" fontId="6" fillId="0" borderId="0" xfId="0" applyNumberFormat="1" applyFont="1" applyFill="1" applyBorder="1" applyAlignment="1">
      <alignment horizontal="right"/>
    </xf>
    <xf numFmtId="3" fontId="3" fillId="4" borderId="0" xfId="0" applyNumberFormat="1" applyFont="1" applyFill="1"/>
    <xf numFmtId="3" fontId="3" fillId="4" borderId="0" xfId="0" applyNumberFormat="1" applyFont="1" applyFill="1" applyBorder="1"/>
    <xf numFmtId="3" fontId="2" fillId="0" borderId="4" xfId="0" applyNumberFormat="1" applyFont="1" applyBorder="1"/>
    <xf numFmtId="191" fontId="2" fillId="0" borderId="4" xfId="0" applyNumberFormat="1" applyFont="1" applyBorder="1"/>
    <xf numFmtId="181" fontId="2" fillId="0" borderId="4" xfId="1" applyNumberFormat="1" applyFont="1" applyBorder="1"/>
    <xf numFmtId="1" fontId="2" fillId="0" borderId="4" xfId="0" applyNumberFormat="1" applyFont="1" applyBorder="1"/>
    <xf numFmtId="0" fontId="2" fillId="0" borderId="4" xfId="0" applyFont="1" applyBorder="1"/>
    <xf numFmtId="190" fontId="2" fillId="0" borderId="4" xfId="0" applyNumberFormat="1" applyFont="1" applyBorder="1"/>
    <xf numFmtId="193" fontId="5" fillId="0" borderId="5" xfId="0" applyNumberFormat="1" applyFont="1" applyBorder="1"/>
    <xf numFmtId="3" fontId="3" fillId="0" borderId="6" xfId="0" applyNumberFormat="1" applyFont="1" applyBorder="1"/>
    <xf numFmtId="3" fontId="4" fillId="0" borderId="4" xfId="0" applyNumberFormat="1" applyFont="1" applyBorder="1"/>
    <xf numFmtId="3" fontId="3" fillId="0" borderId="4" xfId="0" applyNumberFormat="1" applyFont="1" applyBorder="1"/>
    <xf numFmtId="4" fontId="3" fillId="0" borderId="4" xfId="0" applyNumberFormat="1" applyFont="1" applyBorder="1"/>
    <xf numFmtId="194" fontId="3" fillId="0" borderId="4" xfId="0" applyNumberFormat="1" applyFont="1" applyBorder="1"/>
    <xf numFmtId="3" fontId="2" fillId="0" borderId="0" xfId="0" applyNumberFormat="1" applyFont="1"/>
    <xf numFmtId="3" fontId="3" fillId="0" borderId="0" xfId="1" applyNumberFormat="1" applyFont="1"/>
    <xf numFmtId="3" fontId="3" fillId="0" borderId="0" xfId="2" applyNumberFormat="1" applyFont="1"/>
    <xf numFmtId="4" fontId="3" fillId="0" borderId="0" xfId="0" applyNumberFormat="1" applyFont="1"/>
    <xf numFmtId="3" fontId="2" fillId="0" borderId="7" xfId="0" applyNumberFormat="1" applyFont="1" applyBorder="1" applyAlignment="1">
      <alignment vertical="top" textRotation="45"/>
    </xf>
    <xf numFmtId="3" fontId="2" fillId="0" borderId="7" xfId="0" applyNumberFormat="1" applyFont="1" applyBorder="1" applyAlignment="1">
      <alignment textRotation="45"/>
    </xf>
    <xf numFmtId="3" fontId="2" fillId="0" borderId="7" xfId="0" applyNumberFormat="1" applyFont="1" applyBorder="1" applyAlignment="1">
      <alignment horizontal="center" textRotation="45" wrapText="1"/>
    </xf>
    <xf numFmtId="3" fontId="2" fillId="0" borderId="7" xfId="1" applyNumberFormat="1" applyFont="1" applyBorder="1" applyAlignment="1">
      <alignment horizontal="center" textRotation="45"/>
    </xf>
    <xf numFmtId="3" fontId="2" fillId="0" borderId="7" xfId="2" applyNumberFormat="1" applyFont="1" applyBorder="1" applyAlignment="1">
      <alignment horizontal="center" textRotation="45" wrapText="1"/>
    </xf>
    <xf numFmtId="3" fontId="2" fillId="0" borderId="7" xfId="0" applyNumberFormat="1" applyFont="1" applyBorder="1" applyAlignment="1">
      <alignment horizontal="center" textRotation="45"/>
    </xf>
    <xf numFmtId="3" fontId="3" fillId="0" borderId="7" xfId="0" applyNumberFormat="1" applyFont="1" applyBorder="1" applyAlignment="1">
      <alignment horizontal="center" textRotation="45"/>
    </xf>
    <xf numFmtId="4" fontId="3" fillId="0" borderId="0" xfId="0" applyNumberFormat="1" applyFont="1" applyAlignment="1">
      <alignment horizontal="left"/>
    </xf>
    <xf numFmtId="4" fontId="3" fillId="0" borderId="0" xfId="0" applyNumberFormat="1" applyFont="1" applyAlignment="1">
      <alignment horizontal="right"/>
    </xf>
    <xf numFmtId="4" fontId="3" fillId="0" borderId="0" xfId="0" applyNumberFormat="1" applyFont="1" applyAlignment="1">
      <alignment horizontal="center"/>
    </xf>
    <xf numFmtId="3" fontId="3" fillId="0" borderId="7" xfId="0" applyNumberFormat="1" applyFont="1" applyBorder="1"/>
    <xf numFmtId="181" fontId="3" fillId="0" borderId="7" xfId="1" applyNumberFormat="1" applyFont="1" applyBorder="1"/>
    <xf numFmtId="181" fontId="3" fillId="0" borderId="7" xfId="0" applyNumberFormat="1" applyFont="1" applyBorder="1"/>
    <xf numFmtId="1" fontId="4" fillId="0" borderId="7" xfId="0" applyNumberFormat="1" applyFont="1" applyBorder="1"/>
    <xf numFmtId="1" fontId="3" fillId="0" borderId="7" xfId="0" applyNumberFormat="1" applyFont="1" applyBorder="1"/>
    <xf numFmtId="193" fontId="5" fillId="0" borderId="7" xfId="0" applyNumberFormat="1" applyFont="1" applyBorder="1"/>
    <xf numFmtId="3" fontId="3" fillId="0" borderId="7" xfId="0" applyNumberFormat="1" applyFont="1" applyFill="1" applyBorder="1"/>
    <xf numFmtId="3" fontId="2" fillId="0" borderId="7" xfId="0" applyNumberFormat="1" applyFont="1" applyBorder="1"/>
    <xf numFmtId="3" fontId="2" fillId="0" borderId="7" xfId="0" applyNumberFormat="1" applyFont="1" applyFill="1" applyBorder="1"/>
    <xf numFmtId="181" fontId="2" fillId="0" borderId="7" xfId="1" applyNumberFormat="1" applyFont="1" applyBorder="1"/>
    <xf numFmtId="181" fontId="2" fillId="0" borderId="7" xfId="0" applyNumberFormat="1" applyFont="1" applyBorder="1"/>
    <xf numFmtId="3" fontId="2" fillId="0" borderId="7" xfId="2" applyNumberFormat="1" applyFont="1" applyBorder="1"/>
    <xf numFmtId="1" fontId="2" fillId="0" borderId="7" xfId="0" applyNumberFormat="1" applyFont="1" applyBorder="1"/>
    <xf numFmtId="181" fontId="2" fillId="0" borderId="0" xfId="1" applyNumberFormat="1" applyFont="1"/>
    <xf numFmtId="3" fontId="2" fillId="0" borderId="0" xfId="2" applyNumberFormat="1" applyFont="1"/>
    <xf numFmtId="1" fontId="3" fillId="0" borderId="0" xfId="0" applyNumberFormat="1" applyFont="1"/>
    <xf numFmtId="3" fontId="3" fillId="0" borderId="8" xfId="0" applyNumberFormat="1" applyFont="1" applyBorder="1" applyAlignment="1"/>
    <xf numFmtId="3" fontId="3" fillId="0" borderId="6" xfId="0" applyNumberFormat="1" applyFont="1" applyBorder="1" applyAlignment="1"/>
    <xf numFmtId="189" fontId="3" fillId="0" borderId="4" xfId="0" applyNumberFormat="1" applyFont="1" applyBorder="1"/>
    <xf numFmtId="3" fontId="3" fillId="0" borderId="4" xfId="1" applyNumberFormat="1" applyFont="1" applyBorder="1" applyAlignment="1">
      <alignment horizontal="right"/>
    </xf>
    <xf numFmtId="1" fontId="4" fillId="0" borderId="4" xfId="0" applyNumberFormat="1" applyFont="1" applyBorder="1"/>
    <xf numFmtId="1" fontId="3" fillId="5" borderId="5" xfId="1" applyNumberFormat="1" applyFont="1" applyFill="1" applyBorder="1"/>
    <xf numFmtId="3" fontId="3" fillId="0" borderId="9" xfId="0" applyNumberFormat="1" applyFont="1" applyBorder="1"/>
    <xf numFmtId="3" fontId="3" fillId="0" borderId="3" xfId="0" applyNumberFormat="1" applyFont="1" applyBorder="1"/>
    <xf numFmtId="189" fontId="3" fillId="0" borderId="0" xfId="0" applyNumberFormat="1" applyFont="1" applyBorder="1"/>
    <xf numFmtId="1" fontId="3" fillId="0" borderId="0" xfId="1" applyNumberFormat="1" applyFont="1" applyFill="1" applyBorder="1"/>
    <xf numFmtId="0" fontId="4" fillId="6" borderId="10" xfId="0" applyFont="1" applyFill="1" applyBorder="1"/>
    <xf numFmtId="181" fontId="3" fillId="0" borderId="4" xfId="1" applyNumberFormat="1" applyFont="1" applyBorder="1"/>
    <xf numFmtId="195" fontId="4" fillId="7" borderId="5" xfId="0" applyNumberFormat="1" applyFont="1" applyFill="1" applyBorder="1"/>
    <xf numFmtId="3" fontId="3" fillId="0" borderId="2" xfId="0" applyNumberFormat="1" applyFont="1" applyBorder="1"/>
    <xf numFmtId="3" fontId="3" fillId="0" borderId="1" xfId="1" applyNumberFormat="1" applyFont="1" applyBorder="1"/>
    <xf numFmtId="3" fontId="3" fillId="8" borderId="11" xfId="2" applyNumberFormat="1" applyFont="1" applyFill="1" applyBorder="1"/>
    <xf numFmtId="3" fontId="3" fillId="0" borderId="12" xfId="0" applyNumberFormat="1" applyFont="1" applyBorder="1"/>
    <xf numFmtId="0" fontId="3" fillId="0" borderId="1" xfId="0" applyFont="1" applyBorder="1"/>
    <xf numFmtId="193" fontId="5" fillId="0" borderId="1" xfId="0" applyNumberFormat="1" applyFont="1" applyBorder="1" applyAlignment="1">
      <alignment horizontal="center"/>
    </xf>
    <xf numFmtId="0" fontId="4" fillId="0" borderId="0" xfId="0" applyFont="1"/>
    <xf numFmtId="191" fontId="7" fillId="0" borderId="4" xfId="0" applyNumberFormat="1" applyFont="1" applyBorder="1"/>
    <xf numFmtId="1" fontId="7" fillId="0" borderId="4" xfId="0" applyNumberFormat="1" applyFont="1" applyBorder="1"/>
    <xf numFmtId="0" fontId="7" fillId="0" borderId="4" xfId="0" applyFont="1" applyBorder="1"/>
    <xf numFmtId="190" fontId="7" fillId="0" borderId="4" xfId="0" applyNumberFormat="1" applyFont="1" applyBorder="1"/>
    <xf numFmtId="191" fontId="4" fillId="0" borderId="4" xfId="0" applyNumberFormat="1" applyFont="1" applyBorder="1"/>
    <xf numFmtId="0" fontId="4" fillId="0" borderId="4" xfId="0" applyFont="1" applyBorder="1"/>
    <xf numFmtId="190" fontId="4" fillId="0" borderId="4" xfId="0" applyNumberFormat="1" applyFont="1" applyBorder="1"/>
    <xf numFmtId="192" fontId="4" fillId="0" borderId="4" xfId="0" applyNumberFormat="1" applyFont="1" applyBorder="1" applyAlignment="1">
      <alignment horizontal="right"/>
    </xf>
    <xf numFmtId="3" fontId="2" fillId="0" borderId="8" xfId="0" applyNumberFormat="1" applyFont="1" applyBorder="1"/>
    <xf numFmtId="3" fontId="3" fillId="0" borderId="7" xfId="2" applyNumberFormat="1" applyFont="1" applyBorder="1"/>
    <xf numFmtId="3" fontId="3" fillId="0" borderId="7" xfId="1" applyNumberFormat="1" applyFont="1" applyBorder="1" applyAlignment="1">
      <alignment horizontal="center"/>
    </xf>
    <xf numFmtId="3" fontId="3" fillId="0" borderId="7" xfId="2" applyNumberFormat="1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194" fontId="3" fillId="0" borderId="0" xfId="0" applyNumberFormat="1" applyFont="1" applyBorder="1"/>
    <xf numFmtId="0" fontId="6" fillId="0" borderId="0" xfId="0" applyFont="1"/>
    <xf numFmtId="191" fontId="4" fillId="0" borderId="7" xfId="0" applyNumberFormat="1" applyFont="1" applyBorder="1"/>
    <xf numFmtId="3" fontId="3" fillId="0" borderId="7" xfId="1" applyNumberFormat="1" applyFont="1" applyBorder="1"/>
    <xf numFmtId="3" fontId="4" fillId="0" borderId="7" xfId="0" applyNumberFormat="1" applyFont="1" applyBorder="1"/>
    <xf numFmtId="190" fontId="4" fillId="0" borderId="7" xfId="0" applyNumberFormat="1" applyFont="1" applyBorder="1"/>
    <xf numFmtId="4" fontId="4" fillId="0" borderId="0" xfId="0" applyNumberFormat="1" applyFont="1" applyBorder="1"/>
    <xf numFmtId="194" fontId="4" fillId="0" borderId="0" xfId="0" applyNumberFormat="1" applyFont="1" applyBorder="1"/>
    <xf numFmtId="194" fontId="3" fillId="0" borderId="0" xfId="0" applyNumberFormat="1" applyFont="1" applyFill="1" applyBorder="1"/>
    <xf numFmtId="3" fontId="3" fillId="4" borderId="7" xfId="0" applyNumberFormat="1" applyFont="1" applyFill="1" applyBorder="1"/>
    <xf numFmtId="189" fontId="3" fillId="0" borderId="7" xfId="0" applyNumberFormat="1" applyFont="1" applyBorder="1"/>
    <xf numFmtId="191" fontId="6" fillId="2" borderId="7" xfId="0" applyNumberFormat="1" applyFont="1" applyFill="1" applyBorder="1" applyAlignment="1">
      <alignment horizontal="right"/>
    </xf>
    <xf numFmtId="189" fontId="4" fillId="0" borderId="7" xfId="0" applyNumberFormat="1" applyFont="1" applyBorder="1"/>
    <xf numFmtId="1" fontId="2" fillId="0" borderId="7" xfId="0" applyNumberFormat="1" applyFont="1" applyFill="1" applyBorder="1"/>
    <xf numFmtId="189" fontId="2" fillId="0" borderId="7" xfId="0" applyNumberFormat="1" applyFont="1" applyBorder="1"/>
    <xf numFmtId="191" fontId="7" fillId="0" borderId="7" xfId="0" applyNumberFormat="1" applyFont="1" applyBorder="1"/>
    <xf numFmtId="1" fontId="7" fillId="0" borderId="7" xfId="0" applyNumberFormat="1" applyFont="1" applyBorder="1"/>
    <xf numFmtId="0" fontId="7" fillId="0" borderId="7" xfId="0" applyFont="1" applyBorder="1"/>
    <xf numFmtId="190" fontId="7" fillId="0" borderId="7" xfId="0" applyNumberFormat="1" applyFont="1" applyBorder="1"/>
    <xf numFmtId="189" fontId="3" fillId="0" borderId="0" xfId="0" applyNumberFormat="1" applyFont="1"/>
    <xf numFmtId="181" fontId="3" fillId="0" borderId="0" xfId="1" applyNumberFormat="1" applyFont="1"/>
    <xf numFmtId="194" fontId="3" fillId="0" borderId="0" xfId="0" applyNumberFormat="1" applyFont="1"/>
    <xf numFmtId="3" fontId="3" fillId="0" borderId="0" xfId="1" applyNumberFormat="1" applyFont="1" applyAlignment="1">
      <alignment horizontal="right"/>
    </xf>
    <xf numFmtId="1" fontId="3" fillId="0" borderId="0" xfId="1" applyNumberFormat="1" applyFont="1" applyFill="1"/>
    <xf numFmtId="189" fontId="3" fillId="0" borderId="0" xfId="1" applyNumberFormat="1" applyFont="1" applyFill="1" applyBorder="1" applyAlignment="1">
      <alignment horizontal="left"/>
    </xf>
    <xf numFmtId="3" fontId="8" fillId="0" borderId="7" xfId="0" applyNumberFormat="1" applyFont="1" applyBorder="1" applyAlignment="1">
      <alignment horizontal="left" textRotation="45"/>
    </xf>
    <xf numFmtId="1" fontId="3" fillId="3" borderId="7" xfId="0" applyNumberFormat="1" applyFont="1" applyFill="1" applyBorder="1" applyAlignment="1">
      <alignment horizontal="right" wrapText="1"/>
    </xf>
    <xf numFmtId="3" fontId="3" fillId="9" borderId="0" xfId="0" applyNumberFormat="1" applyFont="1" applyFill="1"/>
    <xf numFmtId="3" fontId="3" fillId="9" borderId="7" xfId="0" applyNumberFormat="1" applyFont="1" applyFill="1" applyBorder="1" applyAlignment="1">
      <alignment horizontal="center"/>
    </xf>
    <xf numFmtId="49" fontId="10" fillId="0" borderId="0" xfId="0" applyNumberFormat="1" applyFont="1" applyAlignment="1">
      <alignment vertical="top" wrapText="1"/>
    </xf>
    <xf numFmtId="0" fontId="11" fillId="0" borderId="0" xfId="0" applyFont="1" applyAlignment="1">
      <alignment wrapText="1"/>
    </xf>
    <xf numFmtId="3" fontId="9" fillId="0" borderId="0" xfId="0" applyNumberFormat="1" applyFont="1" applyAlignment="1">
      <alignment horizontal="left" vertical="top" wrapText="1"/>
    </xf>
  </cellXfs>
  <cellStyles count="3">
    <cellStyle name="Komma" xfId="1" builtinId="3"/>
    <cellStyle name="Standard" xfId="0" builtinId="0"/>
    <cellStyle name="Währung" xfId="2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48847</xdr:rowOff>
    </xdr:from>
    <xdr:to>
      <xdr:col>1</xdr:col>
      <xdr:colOff>9095</xdr:colOff>
      <xdr:row>0</xdr:row>
      <xdr:rowOff>1211385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F2473B50-DD74-0D45-D5D1-0082101BF0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847"/>
          <a:ext cx="1415864" cy="11625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6"/>
  <sheetViews>
    <sheetView tabSelected="1" zoomScale="130" workbookViewId="0">
      <selection sqref="A1:N1"/>
    </sheetView>
  </sheetViews>
  <sheetFormatPr baseColWidth="10" defaultColWidth="11.5" defaultRowHeight="11" x14ac:dyDescent="0.15"/>
  <cols>
    <col min="1" max="1" width="18.5" style="16" customWidth="1"/>
    <col min="2" max="2" width="6.1640625" style="16" customWidth="1"/>
    <col min="3" max="3" width="8" style="16" bestFit="1" customWidth="1"/>
    <col min="4" max="4" width="9.1640625" style="16" bestFit="1" customWidth="1"/>
    <col min="5" max="5" width="9.6640625" style="16" bestFit="1" customWidth="1"/>
    <col min="6" max="6" width="5.1640625" style="16" customWidth="1"/>
    <col min="7" max="7" width="7.33203125" style="45" bestFit="1" customWidth="1"/>
    <col min="8" max="8" width="6.33203125" style="16" bestFit="1" customWidth="1"/>
    <col min="9" max="9" width="12.5" style="16" bestFit="1" customWidth="1"/>
    <col min="10" max="10" width="12.5" style="46" bestFit="1" customWidth="1"/>
    <col min="11" max="11" width="6.33203125" style="16" bestFit="1" customWidth="1"/>
    <col min="12" max="12" width="8" style="16" bestFit="1" customWidth="1"/>
    <col min="13" max="13" width="6" style="16" bestFit="1" customWidth="1"/>
    <col min="14" max="14" width="14.5" style="16" bestFit="1" customWidth="1"/>
    <col min="15" max="21" width="13.6640625" style="16" bestFit="1" customWidth="1"/>
    <col min="22" max="22" width="13.5" style="16" bestFit="1" customWidth="1"/>
    <col min="23" max="23" width="13" style="16" customWidth="1"/>
    <col min="24" max="16384" width="11.5" style="16"/>
  </cols>
  <sheetData>
    <row r="1" spans="1:23" ht="114" customHeight="1" x14ac:dyDescent="0.15">
      <c r="A1"/>
      <c r="B1" s="136" t="s">
        <v>124</v>
      </c>
      <c r="C1" s="136"/>
      <c r="D1" s="136"/>
      <c r="E1" s="136"/>
      <c r="F1" s="136"/>
      <c r="G1" s="136"/>
      <c r="H1" s="136"/>
      <c r="I1" s="137"/>
      <c r="J1" s="137"/>
      <c r="N1" s="138" t="s">
        <v>125</v>
      </c>
    </row>
    <row r="2" spans="1:23" s="15" customFormat="1" ht="35.25" customHeight="1" x14ac:dyDescent="0.15">
      <c r="A2" s="1" t="s">
        <v>40</v>
      </c>
      <c r="B2" s="2" t="s">
        <v>96</v>
      </c>
      <c r="C2" s="3" t="s">
        <v>39</v>
      </c>
      <c r="D2" s="4" t="s">
        <v>83</v>
      </c>
      <c r="E2" s="3" t="s">
        <v>7</v>
      </c>
      <c r="F2" s="4" t="s">
        <v>83</v>
      </c>
      <c r="G2" s="5" t="s">
        <v>66</v>
      </c>
      <c r="H2" s="6" t="s">
        <v>80</v>
      </c>
      <c r="I2" s="7" t="s">
        <v>78</v>
      </c>
      <c r="J2" s="7" t="s">
        <v>79</v>
      </c>
      <c r="K2" s="7" t="s">
        <v>81</v>
      </c>
      <c r="L2" s="8" t="s">
        <v>82</v>
      </c>
      <c r="M2" s="9" t="s">
        <v>123</v>
      </c>
      <c r="N2" s="10" t="s">
        <v>76</v>
      </c>
      <c r="O2" s="11" t="s">
        <v>68</v>
      </c>
      <c r="P2" s="12" t="s">
        <v>69</v>
      </c>
      <c r="Q2" s="12" t="s">
        <v>70</v>
      </c>
      <c r="R2" s="13" t="s">
        <v>71</v>
      </c>
      <c r="S2" s="14" t="s">
        <v>72</v>
      </c>
      <c r="T2" s="13" t="s">
        <v>73</v>
      </c>
      <c r="U2" s="14" t="s">
        <v>74</v>
      </c>
      <c r="V2" s="14" t="s">
        <v>75</v>
      </c>
      <c r="W2" s="15" t="s">
        <v>97</v>
      </c>
    </row>
    <row r="3" spans="1:23" x14ac:dyDescent="0.15">
      <c r="A3" s="16" t="s">
        <v>0</v>
      </c>
      <c r="B3" s="16">
        <f>'Sachbücher Hauptstelle'!B25</f>
        <v>28</v>
      </c>
      <c r="C3" s="17">
        <f>'Sachbücher Hauptstelle'!C25</f>
        <v>52357</v>
      </c>
      <c r="D3" s="18">
        <f t="shared" ref="D3:D37" si="0">C3/$C$51*100</f>
        <v>22.083454596835761</v>
      </c>
      <c r="E3" s="17">
        <f>'Sachbücher Hauptstelle'!E25</f>
        <v>153777</v>
      </c>
      <c r="F3" s="18">
        <f t="shared" ref="F3:F37" si="1">E3/$E$51*100</f>
        <v>14.832101158870934</v>
      </c>
      <c r="G3" s="19">
        <v>18.47</v>
      </c>
      <c r="H3" s="20">
        <f t="shared" ref="H3:H37" si="2">E3/C3</f>
        <v>2.9370857764959797</v>
      </c>
      <c r="I3" s="21">
        <f t="shared" ref="I3:I38" si="3">((365-(H3*B3))*100)/365</f>
        <v>77.468931029619895</v>
      </c>
      <c r="J3" s="22">
        <v>78</v>
      </c>
      <c r="K3" s="23">
        <f>((100-J3)*365)/(100*30)</f>
        <v>2.6766666666666667</v>
      </c>
      <c r="L3" s="24">
        <f t="shared" ref="L3:L37" si="4">IF($O$38=0,"0",(O3/$O$38)*$C$38)</f>
        <v>59016.831508772397</v>
      </c>
      <c r="M3" s="25">
        <f t="shared" ref="M3:M37" si="5">L3-C3</f>
        <v>6659.8315087723968</v>
      </c>
      <c r="N3" s="26">
        <f>ROUND(V3*Hauptstelle!$J$55, Hauptstelle!W52)</f>
        <v>26300</v>
      </c>
      <c r="O3" s="27">
        <f t="shared" ref="O3:O37" si="6">E3/K3</f>
        <v>57450.933997509339</v>
      </c>
      <c r="P3" s="24">
        <f t="shared" ref="P3:P37" si="7">IF(M3&lt;0,0,M3)</f>
        <v>6659.8315087723968</v>
      </c>
      <c r="Q3" s="24">
        <f>(P3*(1/Hauptstelle!$J$53))+((L3/100)*Hauptstelle!$J$54)</f>
        <v>3616.8247263158592</v>
      </c>
      <c r="R3" s="28">
        <f t="shared" ref="R3:R37" si="8">Q3*G3</f>
        <v>66802.752695053918</v>
      </c>
      <c r="S3" s="29">
        <f t="shared" ref="S3:S37" si="9">R3/$R$48</f>
        <v>0.3082437379203965</v>
      </c>
      <c r="T3" s="28">
        <f t="shared" ref="T3:T37" si="10">E3*G3</f>
        <v>2840261.19</v>
      </c>
      <c r="U3" s="29">
        <f t="shared" ref="U3:U37" si="11">T3/$T$48</f>
        <v>0.21821223735807191</v>
      </c>
      <c r="V3" s="29">
        <f t="shared" ref="V3:V37" si="12">(S3+U3)/2</f>
        <v>0.26322798763923422</v>
      </c>
      <c r="W3" s="16">
        <f t="shared" ref="W3:W37" si="13">B3*E3</f>
        <v>4305756</v>
      </c>
    </row>
    <row r="4" spans="1:23" x14ac:dyDescent="0.15">
      <c r="A4" s="134" t="s">
        <v>1</v>
      </c>
      <c r="B4" s="30">
        <v>28</v>
      </c>
      <c r="C4" s="31">
        <v>14765</v>
      </c>
      <c r="D4" s="18">
        <f t="shared" si="0"/>
        <v>6.2276716985747846</v>
      </c>
      <c r="E4" s="30">
        <v>84678</v>
      </c>
      <c r="F4" s="18">
        <f t="shared" si="1"/>
        <v>8.1673635324585128</v>
      </c>
      <c r="G4" s="19">
        <v>14.83</v>
      </c>
      <c r="H4" s="20">
        <f t="shared" si="2"/>
        <v>5.7350491026075181</v>
      </c>
      <c r="I4" s="21">
        <f t="shared" si="3"/>
        <v>56.005102774517674</v>
      </c>
      <c r="J4" s="22">
        <v>60</v>
      </c>
      <c r="K4" s="23">
        <f t="shared" ref="K4:K37" si="14">((100-J4)*365)/(100*30)</f>
        <v>4.8666666666666663</v>
      </c>
      <c r="L4" s="24">
        <f t="shared" si="4"/>
        <v>17873.836738750961</v>
      </c>
      <c r="M4" s="25">
        <f t="shared" si="5"/>
        <v>3108.8367387509606</v>
      </c>
      <c r="N4" s="26">
        <f>ROUND(V4*Hauptstelle!$J$55, Hauptstelle!W52)</f>
        <v>8900</v>
      </c>
      <c r="O4" s="27">
        <f t="shared" si="6"/>
        <v>17399.589041095893</v>
      </c>
      <c r="P4" s="24">
        <f t="shared" si="7"/>
        <v>3108.8367387509606</v>
      </c>
      <c r="Q4" s="24">
        <f>(P4*(1/Hauptstelle!$J$53))+((L4/100)*Hauptstelle!$J$54)</f>
        <v>1204.5755108126441</v>
      </c>
      <c r="R4" s="28">
        <f t="shared" si="8"/>
        <v>17863.854825351511</v>
      </c>
      <c r="S4" s="29">
        <f t="shared" si="9"/>
        <v>8.2428061163434027E-2</v>
      </c>
      <c r="T4" s="28">
        <f t="shared" si="10"/>
        <v>1255774.74</v>
      </c>
      <c r="U4" s="29">
        <f t="shared" si="11"/>
        <v>9.6478949400125788E-2</v>
      </c>
      <c r="V4" s="29">
        <f t="shared" si="12"/>
        <v>8.9453505281779908E-2</v>
      </c>
      <c r="W4" s="16">
        <f t="shared" si="13"/>
        <v>2370984</v>
      </c>
    </row>
    <row r="5" spans="1:23" x14ac:dyDescent="0.15">
      <c r="A5" s="134" t="s">
        <v>2</v>
      </c>
      <c r="B5" s="30">
        <v>28</v>
      </c>
      <c r="C5" s="31">
        <v>21567</v>
      </c>
      <c r="D5" s="18">
        <f t="shared" si="0"/>
        <v>9.0966607194827223</v>
      </c>
      <c r="E5" s="30">
        <v>87955</v>
      </c>
      <c r="F5" s="18">
        <f t="shared" si="1"/>
        <v>8.4834367781169675</v>
      </c>
      <c r="G5" s="19">
        <v>11.41</v>
      </c>
      <c r="H5" s="20">
        <f t="shared" si="2"/>
        <v>4.0782213567023691</v>
      </c>
      <c r="I5" s="21">
        <f t="shared" si="3"/>
        <v>68.715014249954422</v>
      </c>
      <c r="J5" s="22">
        <v>60</v>
      </c>
      <c r="K5" s="23">
        <f t="shared" si="14"/>
        <v>4.8666666666666663</v>
      </c>
      <c r="L5" s="24">
        <f t="shared" si="4"/>
        <v>18565.546072850571</v>
      </c>
      <c r="M5" s="25">
        <f t="shared" si="5"/>
        <v>-3001.4539271494286</v>
      </c>
      <c r="N5" s="26">
        <f>ROUND(V5*Hauptstelle!$J$55, Hauptstelle!W52)</f>
        <v>6300</v>
      </c>
      <c r="O5" s="27">
        <f t="shared" si="6"/>
        <v>18072.945205479453</v>
      </c>
      <c r="P5" s="24">
        <f t="shared" si="7"/>
        <v>0</v>
      </c>
      <c r="Q5" s="24">
        <f>(P5*(1/Hauptstelle!$J$53))+((L5/100)*Hauptstelle!$J$54)</f>
        <v>928.27730364252852</v>
      </c>
      <c r="R5" s="28">
        <f t="shared" si="8"/>
        <v>10591.64403456125</v>
      </c>
      <c r="S5" s="29">
        <f t="shared" si="9"/>
        <v>4.8872356545528337E-2</v>
      </c>
      <c r="T5" s="28">
        <f t="shared" si="10"/>
        <v>1003566.55</v>
      </c>
      <c r="U5" s="29">
        <f t="shared" si="11"/>
        <v>7.7102240802445834E-2</v>
      </c>
      <c r="V5" s="29">
        <f t="shared" si="12"/>
        <v>6.2987298673987085E-2</v>
      </c>
      <c r="W5" s="16">
        <f t="shared" si="13"/>
        <v>2462740</v>
      </c>
    </row>
    <row r="6" spans="1:23" x14ac:dyDescent="0.15">
      <c r="A6" s="134" t="s">
        <v>112</v>
      </c>
      <c r="B6" s="30">
        <v>28</v>
      </c>
      <c r="C6" s="31">
        <v>2657</v>
      </c>
      <c r="D6" s="18">
        <f t="shared" si="0"/>
        <v>1.1206856554766815</v>
      </c>
      <c r="E6" s="30">
        <v>8761</v>
      </c>
      <c r="F6" s="18">
        <f t="shared" si="1"/>
        <v>0.84501608337311984</v>
      </c>
      <c r="G6" s="19">
        <v>13.61</v>
      </c>
      <c r="H6" s="20">
        <f t="shared" si="2"/>
        <v>3.2973278133232968</v>
      </c>
      <c r="I6" s="21">
        <f t="shared" si="3"/>
        <v>74.70543047313636</v>
      </c>
      <c r="J6" s="22">
        <v>52</v>
      </c>
      <c r="K6" s="23">
        <f t="shared" si="14"/>
        <v>5.84</v>
      </c>
      <c r="L6" s="24">
        <f t="shared" si="4"/>
        <v>1541.0602878767916</v>
      </c>
      <c r="M6" s="25">
        <f t="shared" si="5"/>
        <v>-1115.9397121232084</v>
      </c>
      <c r="N6" s="26">
        <f>ROUND(V6*Hauptstelle!$J$55, Hauptstelle!W52)</f>
        <v>700</v>
      </c>
      <c r="O6" s="27">
        <f t="shared" si="6"/>
        <v>1500.1712328767123</v>
      </c>
      <c r="P6" s="24">
        <f t="shared" si="7"/>
        <v>0</v>
      </c>
      <c r="Q6" s="24">
        <f>(P6*(1/Hauptstelle!$J$53))+((L6/100)*Hauptstelle!$J$54)</f>
        <v>77.053014393839575</v>
      </c>
      <c r="R6" s="28">
        <f t="shared" si="8"/>
        <v>1048.6915259001566</v>
      </c>
      <c r="S6" s="29">
        <f t="shared" si="9"/>
        <v>4.8389113146956025E-3</v>
      </c>
      <c r="T6" s="28">
        <f t="shared" si="10"/>
        <v>119237.20999999999</v>
      </c>
      <c r="U6" s="29">
        <f t="shared" si="11"/>
        <v>9.1607836849801356E-3</v>
      </c>
      <c r="V6" s="29">
        <f t="shared" si="12"/>
        <v>6.999847499837869E-3</v>
      </c>
      <c r="W6" s="16">
        <f t="shared" si="13"/>
        <v>245308</v>
      </c>
    </row>
    <row r="7" spans="1:23" x14ac:dyDescent="0.15">
      <c r="A7" s="134" t="s">
        <v>3</v>
      </c>
      <c r="B7" s="30">
        <v>28</v>
      </c>
      <c r="C7" s="31">
        <v>1987</v>
      </c>
      <c r="D7" s="18">
        <f t="shared" si="0"/>
        <v>0.83808897155896356</v>
      </c>
      <c r="E7" s="30">
        <v>5488</v>
      </c>
      <c r="F7" s="18">
        <f t="shared" si="1"/>
        <v>0.52932864576551553</v>
      </c>
      <c r="G7" s="19">
        <v>51.13</v>
      </c>
      <c r="H7" s="20">
        <f t="shared" si="2"/>
        <v>2.7619526925012581</v>
      </c>
      <c r="I7" s="21">
        <f t="shared" si="3"/>
        <v>78.812417701360218</v>
      </c>
      <c r="J7" s="22">
        <v>73</v>
      </c>
      <c r="K7" s="23">
        <f t="shared" si="14"/>
        <v>3.2850000000000001</v>
      </c>
      <c r="L7" s="24">
        <f t="shared" si="4"/>
        <v>1716.1590097259991</v>
      </c>
      <c r="M7" s="25">
        <f t="shared" si="5"/>
        <v>-270.84099027400089</v>
      </c>
      <c r="N7" s="26">
        <f>ROUND(V7*Hauptstelle!$J$55, Hauptstelle!W52)</f>
        <v>2100</v>
      </c>
      <c r="O7" s="27">
        <f t="shared" si="6"/>
        <v>1670.6240487062405</v>
      </c>
      <c r="P7" s="24">
        <f t="shared" si="7"/>
        <v>0</v>
      </c>
      <c r="Q7" s="24">
        <f>(P7*(1/Hauptstelle!$J$53))+((L7/100)*Hauptstelle!$J$54)</f>
        <v>85.807950486299958</v>
      </c>
      <c r="R7" s="28">
        <f t="shared" si="8"/>
        <v>4387.360508364517</v>
      </c>
      <c r="S7" s="29">
        <f t="shared" si="9"/>
        <v>2.0244321500882401E-2</v>
      </c>
      <c r="T7" s="28">
        <f t="shared" si="10"/>
        <v>280601.44</v>
      </c>
      <c r="U7" s="29">
        <f t="shared" si="11"/>
        <v>2.1558111713062832E-2</v>
      </c>
      <c r="V7" s="29">
        <f t="shared" si="12"/>
        <v>2.0901216606972618E-2</v>
      </c>
      <c r="W7" s="16">
        <f t="shared" si="13"/>
        <v>153664</v>
      </c>
    </row>
    <row r="8" spans="1:23" x14ac:dyDescent="0.15">
      <c r="A8" s="134" t="s">
        <v>41</v>
      </c>
      <c r="B8" s="30">
        <v>28</v>
      </c>
      <c r="C8" s="31">
        <v>873</v>
      </c>
      <c r="D8" s="18">
        <f t="shared" si="0"/>
        <v>0.36821926128383253</v>
      </c>
      <c r="E8" s="30">
        <v>9763</v>
      </c>
      <c r="F8" s="18">
        <f t="shared" si="1"/>
        <v>0.9416610001109198</v>
      </c>
      <c r="G8" s="19">
        <v>19.399999999999999</v>
      </c>
      <c r="H8" s="20">
        <f t="shared" si="2"/>
        <v>11.183276059564719</v>
      </c>
      <c r="I8" s="21">
        <f t="shared" si="3"/>
        <v>14.210485022517226</v>
      </c>
      <c r="J8" s="22">
        <v>50</v>
      </c>
      <c r="K8" s="23">
        <f t="shared" si="14"/>
        <v>6.083333333333333</v>
      </c>
      <c r="L8" s="24">
        <f t="shared" si="4"/>
        <v>1648.619646948918</v>
      </c>
      <c r="M8" s="25">
        <f t="shared" si="5"/>
        <v>775.61964694891799</v>
      </c>
      <c r="N8" s="26">
        <f>ROUND(V8*Hauptstelle!$J$55, Hauptstelle!W52)</f>
        <v>1400</v>
      </c>
      <c r="O8" s="27">
        <f t="shared" si="6"/>
        <v>1604.8767123287671</v>
      </c>
      <c r="P8" s="24">
        <f t="shared" si="7"/>
        <v>775.61964694891799</v>
      </c>
      <c r="Q8" s="24">
        <f>(P8*(1/Hauptstelle!$J$53))+((L8/100)*Hauptstelle!$J$54)</f>
        <v>159.9929470423377</v>
      </c>
      <c r="R8" s="28">
        <f t="shared" si="8"/>
        <v>3103.8631726213512</v>
      </c>
      <c r="S8" s="29">
        <f t="shared" si="9"/>
        <v>1.4321960513958039E-2</v>
      </c>
      <c r="T8" s="28">
        <f t="shared" si="10"/>
        <v>189402.19999999998</v>
      </c>
      <c r="U8" s="29">
        <f t="shared" si="11"/>
        <v>1.4551435610237312E-2</v>
      </c>
      <c r="V8" s="29">
        <f t="shared" si="12"/>
        <v>1.4436698062097676E-2</v>
      </c>
      <c r="W8" s="16">
        <f t="shared" si="13"/>
        <v>273364</v>
      </c>
    </row>
    <row r="9" spans="1:23" x14ac:dyDescent="0.15">
      <c r="A9" s="134" t="s">
        <v>42</v>
      </c>
      <c r="B9" s="30">
        <v>28</v>
      </c>
      <c r="C9" s="31">
        <v>234</v>
      </c>
      <c r="D9" s="18">
        <f t="shared" si="0"/>
        <v>9.8697946323501498E-2</v>
      </c>
      <c r="E9" s="30">
        <v>1432</v>
      </c>
      <c r="F9" s="18">
        <f t="shared" si="1"/>
        <v>0.1381192822041214</v>
      </c>
      <c r="G9" s="19">
        <v>25.8</v>
      </c>
      <c r="H9" s="20">
        <f t="shared" si="2"/>
        <v>6.1196581196581192</v>
      </c>
      <c r="I9" s="21">
        <f t="shared" si="3"/>
        <v>53.054677438239082</v>
      </c>
      <c r="J9" s="22">
        <v>50</v>
      </c>
      <c r="K9" s="23">
        <f t="shared" si="14"/>
        <v>6.083333333333333</v>
      </c>
      <c r="L9" s="24">
        <f t="shared" si="4"/>
        <v>241.81330886314154</v>
      </c>
      <c r="M9" s="25">
        <f t="shared" si="5"/>
        <v>7.8133088631415433</v>
      </c>
      <c r="N9" s="26">
        <f>ROUND(V9*Hauptstelle!$J$55, Hauptstelle!W52)</f>
        <v>200</v>
      </c>
      <c r="O9" s="27">
        <f t="shared" si="6"/>
        <v>235.39726027397262</v>
      </c>
      <c r="P9" s="24">
        <f t="shared" si="7"/>
        <v>7.8133088631415433</v>
      </c>
      <c r="Q9" s="24">
        <f>(P9*(1/Hauptstelle!$J$53))+((L9/100)*Hauptstelle!$J$54)</f>
        <v>12.871996329471234</v>
      </c>
      <c r="R9" s="28">
        <f t="shared" si="8"/>
        <v>332.09750530035785</v>
      </c>
      <c r="S9" s="29">
        <f t="shared" si="9"/>
        <v>1.5323766200939838E-3</v>
      </c>
      <c r="T9" s="28">
        <f t="shared" si="10"/>
        <v>36945.599999999999</v>
      </c>
      <c r="U9" s="29">
        <f t="shared" si="11"/>
        <v>2.8384650203724334E-3</v>
      </c>
      <c r="V9" s="29">
        <f t="shared" si="12"/>
        <v>2.1854208202332086E-3</v>
      </c>
      <c r="W9" s="16">
        <f t="shared" si="13"/>
        <v>40096</v>
      </c>
    </row>
    <row r="10" spans="1:23" x14ac:dyDescent="0.15">
      <c r="A10" s="134" t="s">
        <v>43</v>
      </c>
      <c r="B10" s="30">
        <v>28</v>
      </c>
      <c r="C10" s="31">
        <v>644</v>
      </c>
      <c r="D10" s="18">
        <f t="shared" si="0"/>
        <v>0.27163024543732894</v>
      </c>
      <c r="E10" s="30">
        <v>7635</v>
      </c>
      <c r="F10" s="18">
        <f t="shared" si="1"/>
        <v>0.73641111705898521</v>
      </c>
      <c r="G10" s="19">
        <v>13.5</v>
      </c>
      <c r="H10" s="20">
        <f t="shared" si="2"/>
        <v>11.855590062111801</v>
      </c>
      <c r="I10" s="21">
        <f t="shared" si="3"/>
        <v>9.0530077427039899</v>
      </c>
      <c r="J10" s="22">
        <v>47</v>
      </c>
      <c r="K10" s="23">
        <f t="shared" si="14"/>
        <v>6.4483333333333333</v>
      </c>
      <c r="L10" s="24">
        <f t="shared" si="4"/>
        <v>1216.2990231172168</v>
      </c>
      <c r="M10" s="25">
        <f t="shared" si="5"/>
        <v>572.29902311721685</v>
      </c>
      <c r="N10" s="26">
        <f>ROUND(V10*Hauptstelle!$J$55, Hauptstelle!W52)</f>
        <v>800</v>
      </c>
      <c r="O10" s="27">
        <f t="shared" si="6"/>
        <v>1184.026880330835</v>
      </c>
      <c r="P10" s="24">
        <f t="shared" si="7"/>
        <v>572.29902311721685</v>
      </c>
      <c r="Q10" s="24">
        <f>(P10*(1/Hauptstelle!$J$53))+((L10/100)*Hauptstelle!$J$54)</f>
        <v>118.04485346758253</v>
      </c>
      <c r="R10" s="28">
        <f t="shared" si="8"/>
        <v>1593.605521812364</v>
      </c>
      <c r="S10" s="29">
        <f t="shared" si="9"/>
        <v>7.3532736750591557E-3</v>
      </c>
      <c r="T10" s="28">
        <f t="shared" si="10"/>
        <v>103072.5</v>
      </c>
      <c r="U10" s="29">
        <f t="shared" si="11"/>
        <v>7.918877642055823E-3</v>
      </c>
      <c r="V10" s="29">
        <f t="shared" si="12"/>
        <v>7.6360756585574889E-3</v>
      </c>
      <c r="W10" s="16">
        <f t="shared" si="13"/>
        <v>213780</v>
      </c>
    </row>
    <row r="11" spans="1:23" x14ac:dyDescent="0.15">
      <c r="A11" s="134" t="s">
        <v>44</v>
      </c>
      <c r="B11" s="30">
        <v>28</v>
      </c>
      <c r="C11" s="31">
        <v>1256</v>
      </c>
      <c r="D11" s="18">
        <f t="shared" si="0"/>
        <v>0.5297633358218713</v>
      </c>
      <c r="E11" s="30">
        <v>14580</v>
      </c>
      <c r="F11" s="18">
        <f t="shared" si="1"/>
        <v>1.4062703453464316</v>
      </c>
      <c r="G11" s="19">
        <v>13.95</v>
      </c>
      <c r="H11" s="20">
        <f t="shared" si="2"/>
        <v>11.608280254777069</v>
      </c>
      <c r="I11" s="21">
        <f t="shared" si="3"/>
        <v>10.950178867463579</v>
      </c>
      <c r="J11" s="22">
        <v>50</v>
      </c>
      <c r="K11" s="23">
        <f t="shared" si="14"/>
        <v>6.083333333333333</v>
      </c>
      <c r="L11" s="24">
        <f t="shared" si="4"/>
        <v>2462.0377396819858</v>
      </c>
      <c r="M11" s="25">
        <f t="shared" si="5"/>
        <v>1206.0377396819858</v>
      </c>
      <c r="N11" s="26">
        <f>ROUND(V11*Hauptstelle!$J$55, Hauptstelle!W52)</f>
        <v>1600</v>
      </c>
      <c r="O11" s="27">
        <f t="shared" si="6"/>
        <v>2396.7123287671234</v>
      </c>
      <c r="P11" s="24">
        <f t="shared" si="7"/>
        <v>1206.0377396819858</v>
      </c>
      <c r="Q11" s="24">
        <f>(P11*(1/Hauptstelle!$J$53))+((L11/100)*Hauptstelle!$J$54)</f>
        <v>243.70566095229788</v>
      </c>
      <c r="R11" s="28">
        <f t="shared" si="8"/>
        <v>3399.6939702845552</v>
      </c>
      <c r="S11" s="29">
        <f t="shared" si="9"/>
        <v>1.568699394723496E-2</v>
      </c>
      <c r="T11" s="28">
        <f t="shared" si="10"/>
        <v>203391</v>
      </c>
      <c r="U11" s="29">
        <f t="shared" si="11"/>
        <v>1.5626170341219783E-2</v>
      </c>
      <c r="V11" s="29">
        <f t="shared" si="12"/>
        <v>1.5656582144227372E-2</v>
      </c>
      <c r="W11" s="16">
        <f t="shared" si="13"/>
        <v>408240</v>
      </c>
    </row>
    <row r="12" spans="1:23" x14ac:dyDescent="0.15">
      <c r="A12" s="134" t="s">
        <v>45</v>
      </c>
      <c r="B12" s="30">
        <v>28</v>
      </c>
      <c r="C12" s="31">
        <v>345</v>
      </c>
      <c r="D12" s="18">
        <f t="shared" si="0"/>
        <v>0.14551620291285478</v>
      </c>
      <c r="E12" s="30">
        <v>1345</v>
      </c>
      <c r="F12" s="18">
        <f t="shared" si="1"/>
        <v>0.12972795709814475</v>
      </c>
      <c r="G12" s="19">
        <v>25</v>
      </c>
      <c r="H12" s="20">
        <f t="shared" si="2"/>
        <v>3.8985507246376812</v>
      </c>
      <c r="I12" s="21">
        <f t="shared" si="3"/>
        <v>70.093309509628739</v>
      </c>
      <c r="J12" s="22">
        <v>50</v>
      </c>
      <c r="K12" s="23">
        <f t="shared" si="14"/>
        <v>6.083333333333333</v>
      </c>
      <c r="L12" s="24">
        <f t="shared" si="4"/>
        <v>227.12213716545068</v>
      </c>
      <c r="M12" s="25">
        <f t="shared" si="5"/>
        <v>-117.87786283454932</v>
      </c>
      <c r="N12" s="26">
        <f>ROUND(V12*Hauptstelle!$J$55, Hauptstelle!W52)</f>
        <v>200</v>
      </c>
      <c r="O12" s="27">
        <f t="shared" si="6"/>
        <v>221.0958904109589</v>
      </c>
      <c r="P12" s="24">
        <f t="shared" si="7"/>
        <v>0</v>
      </c>
      <c r="Q12" s="24">
        <f>(P12*(1/Hauptstelle!$J$53))+((L12/100)*Hauptstelle!$J$54)</f>
        <v>11.356106858272534</v>
      </c>
      <c r="R12" s="28">
        <f t="shared" si="8"/>
        <v>283.90267145681338</v>
      </c>
      <c r="S12" s="29">
        <f t="shared" si="9"/>
        <v>1.3099942311496058E-3</v>
      </c>
      <c r="T12" s="28">
        <f t="shared" si="10"/>
        <v>33625</v>
      </c>
      <c r="U12" s="29">
        <f t="shared" si="11"/>
        <v>2.5833492028826998E-3</v>
      </c>
      <c r="V12" s="29">
        <f t="shared" si="12"/>
        <v>1.9466717170161527E-3</v>
      </c>
      <c r="W12" s="16">
        <f t="shared" si="13"/>
        <v>37660</v>
      </c>
    </row>
    <row r="13" spans="1:23" x14ac:dyDescent="0.15">
      <c r="A13" s="134" t="s">
        <v>46</v>
      </c>
      <c r="B13" s="30">
        <v>28</v>
      </c>
      <c r="C13" s="31">
        <v>1555</v>
      </c>
      <c r="D13" s="18">
        <f t="shared" si="0"/>
        <v>0.65587737834634541</v>
      </c>
      <c r="E13" s="30">
        <v>17654</v>
      </c>
      <c r="F13" s="18">
        <f t="shared" si="1"/>
        <v>1.7027638324242731</v>
      </c>
      <c r="G13" s="19">
        <v>9.4499999999999993</v>
      </c>
      <c r="H13" s="20">
        <f t="shared" si="2"/>
        <v>11.353054662379421</v>
      </c>
      <c r="I13" s="21">
        <f t="shared" si="3"/>
        <v>12.908073822842798</v>
      </c>
      <c r="J13" s="22">
        <v>47</v>
      </c>
      <c r="K13" s="23">
        <f t="shared" si="14"/>
        <v>6.4483333333333333</v>
      </c>
      <c r="L13" s="24">
        <f t="shared" si="4"/>
        <v>2812.3828361638957</v>
      </c>
      <c r="M13" s="25">
        <f t="shared" si="5"/>
        <v>1257.3828361638957</v>
      </c>
      <c r="N13" s="26">
        <f>ROUND(V13*Hauptstelle!$J$55, Hauptstelle!W52)</f>
        <v>1200</v>
      </c>
      <c r="O13" s="27">
        <f t="shared" si="6"/>
        <v>2737.7616955285603</v>
      </c>
      <c r="P13" s="24">
        <f t="shared" si="7"/>
        <v>1257.3828361638957</v>
      </c>
      <c r="Q13" s="24">
        <f>(P13*(1/Hauptstelle!$J$53))+((L13/100)*Hauptstelle!$J$54)</f>
        <v>266.35742542458439</v>
      </c>
      <c r="R13" s="28">
        <f t="shared" si="8"/>
        <v>2517.0776702623225</v>
      </c>
      <c r="S13" s="29">
        <f t="shared" si="9"/>
        <v>1.1614393096335194E-2</v>
      </c>
      <c r="T13" s="28">
        <f t="shared" si="10"/>
        <v>166830.29999999999</v>
      </c>
      <c r="U13" s="29">
        <f t="shared" si="11"/>
        <v>1.2817276506221015E-2</v>
      </c>
      <c r="V13" s="29">
        <f t="shared" si="12"/>
        <v>1.2215834801278105E-2</v>
      </c>
      <c r="W13" s="16">
        <f t="shared" si="13"/>
        <v>494312</v>
      </c>
    </row>
    <row r="14" spans="1:23" x14ac:dyDescent="0.15">
      <c r="A14" s="134" t="s">
        <v>47</v>
      </c>
      <c r="B14" s="30">
        <v>28</v>
      </c>
      <c r="C14" s="31">
        <v>52</v>
      </c>
      <c r="D14" s="18">
        <f t="shared" si="0"/>
        <v>2.1932876960778114E-2</v>
      </c>
      <c r="E14" s="30">
        <v>145</v>
      </c>
      <c r="F14" s="18">
        <f t="shared" si="1"/>
        <v>1.3985541843294414E-2</v>
      </c>
      <c r="G14" s="19">
        <v>30</v>
      </c>
      <c r="H14" s="20">
        <f t="shared" si="2"/>
        <v>2.7884615384615383</v>
      </c>
      <c r="I14" s="21">
        <f t="shared" si="3"/>
        <v>78.609062170706011</v>
      </c>
      <c r="J14" s="22">
        <v>73</v>
      </c>
      <c r="K14" s="23">
        <f t="shared" si="14"/>
        <v>3.2850000000000001</v>
      </c>
      <c r="L14" s="24">
        <f t="shared" si="4"/>
        <v>45.343122523737229</v>
      </c>
      <c r="M14" s="25">
        <f t="shared" si="5"/>
        <v>-6.6568774762627712</v>
      </c>
      <c r="N14" s="26">
        <f>ROUND(V14*Hauptstelle!$J$55, Hauptstelle!W52)</f>
        <v>0</v>
      </c>
      <c r="O14" s="27">
        <f t="shared" si="6"/>
        <v>44.140030441400306</v>
      </c>
      <c r="P14" s="24">
        <f t="shared" si="7"/>
        <v>0</v>
      </c>
      <c r="Q14" s="24">
        <f>(P14*(1/Hauptstelle!$J$53))+((L14/100)*Hauptstelle!$J$54)</f>
        <v>2.2671561261868614</v>
      </c>
      <c r="R14" s="28">
        <f t="shared" si="8"/>
        <v>68.01468378560584</v>
      </c>
      <c r="S14" s="29">
        <f t="shared" si="9"/>
        <v>3.1383587528573782E-4</v>
      </c>
      <c r="T14" s="28">
        <f t="shared" si="10"/>
        <v>4350</v>
      </c>
      <c r="U14" s="29">
        <f t="shared" si="11"/>
        <v>3.342027965067582E-4</v>
      </c>
      <c r="V14" s="29">
        <f t="shared" si="12"/>
        <v>3.2401933589624803E-4</v>
      </c>
      <c r="W14" s="16">
        <f t="shared" si="13"/>
        <v>4060</v>
      </c>
    </row>
    <row r="15" spans="1:23" x14ac:dyDescent="0.15">
      <c r="A15" s="134" t="s">
        <v>48</v>
      </c>
      <c r="B15" s="30">
        <v>28</v>
      </c>
      <c r="C15" s="31">
        <v>134</v>
      </c>
      <c r="D15" s="18">
        <f t="shared" si="0"/>
        <v>5.6519336783543588E-2</v>
      </c>
      <c r="E15" s="30">
        <v>356</v>
      </c>
      <c r="F15" s="18">
        <f t="shared" si="1"/>
        <v>3.4336916525605596E-2</v>
      </c>
      <c r="G15" s="19">
        <v>15</v>
      </c>
      <c r="H15" s="20">
        <f t="shared" si="2"/>
        <v>2.6567164179104479</v>
      </c>
      <c r="I15" s="21">
        <f t="shared" si="3"/>
        <v>79.619709670823966</v>
      </c>
      <c r="J15" s="22">
        <v>60</v>
      </c>
      <c r="K15" s="23">
        <f t="shared" si="14"/>
        <v>4.8666666666666663</v>
      </c>
      <c r="L15" s="24">
        <f t="shared" si="4"/>
        <v>75.144498913476255</v>
      </c>
      <c r="M15" s="25">
        <f t="shared" si="5"/>
        <v>-58.855501086523745</v>
      </c>
      <c r="N15" s="26">
        <f>ROUND(V15*Hauptstelle!$J$55, Hauptstelle!W52)</f>
        <v>0</v>
      </c>
      <c r="O15" s="27">
        <f t="shared" si="6"/>
        <v>73.150684931506859</v>
      </c>
      <c r="P15" s="24">
        <f t="shared" si="7"/>
        <v>0</v>
      </c>
      <c r="Q15" s="24">
        <f>(P15*(1/Hauptstelle!$J$53))+((L15/100)*Hauptstelle!$J$54)</f>
        <v>3.7572249456738129</v>
      </c>
      <c r="R15" s="28">
        <f t="shared" si="8"/>
        <v>56.358374185107195</v>
      </c>
      <c r="S15" s="29">
        <f t="shared" si="9"/>
        <v>2.6005089941780283E-4</v>
      </c>
      <c r="T15" s="28">
        <f t="shared" si="10"/>
        <v>5340</v>
      </c>
      <c r="U15" s="29">
        <f t="shared" si="11"/>
        <v>4.1026274329795145E-4</v>
      </c>
      <c r="V15" s="29">
        <f t="shared" si="12"/>
        <v>3.3515682135787714E-4</v>
      </c>
      <c r="W15" s="16">
        <f t="shared" si="13"/>
        <v>9968</v>
      </c>
    </row>
    <row r="16" spans="1:23" x14ac:dyDescent="0.15">
      <c r="A16" s="134" t="s">
        <v>49</v>
      </c>
      <c r="B16" s="30">
        <v>7</v>
      </c>
      <c r="C16" s="31">
        <v>12</v>
      </c>
      <c r="D16" s="18">
        <f t="shared" si="0"/>
        <v>5.0614331447949483E-3</v>
      </c>
      <c r="E16" s="30">
        <v>560</v>
      </c>
      <c r="F16" s="18">
        <f t="shared" si="1"/>
        <v>5.4013127118930152E-2</v>
      </c>
      <c r="G16" s="19">
        <v>55</v>
      </c>
      <c r="H16" s="20">
        <f t="shared" si="2"/>
        <v>46.666666666666664</v>
      </c>
      <c r="I16" s="21">
        <f t="shared" si="3"/>
        <v>10.502283105022842</v>
      </c>
      <c r="J16" s="22">
        <v>35</v>
      </c>
      <c r="K16" s="23">
        <f t="shared" si="14"/>
        <v>7.9083333333333332</v>
      </c>
      <c r="L16" s="24">
        <f t="shared" si="4"/>
        <v>72.741433693252716</v>
      </c>
      <c r="M16" s="25">
        <f t="shared" si="5"/>
        <v>60.741433693252716</v>
      </c>
      <c r="N16" s="26">
        <f>ROUND(V16*Hauptstelle!$J$55, Hauptstelle!W52)</f>
        <v>200</v>
      </c>
      <c r="O16" s="27">
        <f t="shared" si="6"/>
        <v>70.811380400421498</v>
      </c>
      <c r="P16" s="24">
        <f t="shared" si="7"/>
        <v>60.741433693252716</v>
      </c>
      <c r="Q16" s="24">
        <f>(P16*(1/Hauptstelle!$J$53))+((L16/100)*Hauptstelle!$J$54)</f>
        <v>9.7112150539879085</v>
      </c>
      <c r="R16" s="28">
        <f t="shared" si="8"/>
        <v>534.11682796933496</v>
      </c>
      <c r="S16" s="29">
        <f t="shared" si="9"/>
        <v>2.4645416677813491E-3</v>
      </c>
      <c r="T16" s="28">
        <f t="shared" si="10"/>
        <v>30800</v>
      </c>
      <c r="U16" s="29">
        <f t="shared" si="11"/>
        <v>2.3663094557260121E-3</v>
      </c>
      <c r="V16" s="29">
        <f t="shared" si="12"/>
        <v>2.4154255617536806E-3</v>
      </c>
      <c r="W16" s="16">
        <f t="shared" si="13"/>
        <v>3920</v>
      </c>
    </row>
    <row r="17" spans="1:23" x14ac:dyDescent="0.15">
      <c r="A17" s="134" t="s">
        <v>50</v>
      </c>
      <c r="B17" s="30">
        <v>28</v>
      </c>
      <c r="C17" s="31">
        <v>654</v>
      </c>
      <c r="D17" s="18">
        <f t="shared" si="0"/>
        <v>0.27584810639132473</v>
      </c>
      <c r="E17" s="30">
        <v>2134</v>
      </c>
      <c r="F17" s="18">
        <f t="shared" si="1"/>
        <v>0.20582859512820884</v>
      </c>
      <c r="G17" s="19">
        <v>20.45</v>
      </c>
      <c r="H17" s="20">
        <f t="shared" si="2"/>
        <v>3.2629969418960245</v>
      </c>
      <c r="I17" s="21">
        <f t="shared" si="3"/>
        <v>74.968790582715428</v>
      </c>
      <c r="J17" s="22">
        <v>35</v>
      </c>
      <c r="K17" s="23">
        <f t="shared" si="14"/>
        <v>7.9083333333333332</v>
      </c>
      <c r="L17" s="24">
        <f t="shared" si="4"/>
        <v>277.19682053821663</v>
      </c>
      <c r="M17" s="25">
        <f t="shared" si="5"/>
        <v>-376.80317946178337</v>
      </c>
      <c r="N17" s="26">
        <f>ROUND(V17*Hauptstelle!$J$55, Hauptstelle!W52)</f>
        <v>200</v>
      </c>
      <c r="O17" s="27">
        <f t="shared" si="6"/>
        <v>269.8419388830348</v>
      </c>
      <c r="P17" s="24">
        <f t="shared" si="7"/>
        <v>0</v>
      </c>
      <c r="Q17" s="24">
        <f>(P17*(1/Hauptstelle!$J$53))+((L17/100)*Hauptstelle!$J$54)</f>
        <v>13.85984102691083</v>
      </c>
      <c r="R17" s="28">
        <f t="shared" si="8"/>
        <v>283.43374900032649</v>
      </c>
      <c r="S17" s="29">
        <f t="shared" si="9"/>
        <v>1.3078305117675295E-3</v>
      </c>
      <c r="T17" s="28">
        <f t="shared" si="10"/>
        <v>43640.299999999996</v>
      </c>
      <c r="U17" s="29">
        <f t="shared" si="11"/>
        <v>3.352806965607788E-3</v>
      </c>
      <c r="V17" s="29">
        <f t="shared" si="12"/>
        <v>2.3303187386876588E-3</v>
      </c>
      <c r="W17" s="16">
        <f t="shared" si="13"/>
        <v>59752</v>
      </c>
    </row>
    <row r="18" spans="1:23" x14ac:dyDescent="0.15">
      <c r="A18" s="134" t="s">
        <v>4</v>
      </c>
      <c r="B18" s="30">
        <v>56</v>
      </c>
      <c r="C18" s="31">
        <v>1354</v>
      </c>
      <c r="D18" s="18">
        <f t="shared" si="0"/>
        <v>0.57109837317103007</v>
      </c>
      <c r="E18" s="30">
        <v>1897</v>
      </c>
      <c r="F18" s="18">
        <f t="shared" si="1"/>
        <v>0.1829694681153759</v>
      </c>
      <c r="G18" s="19">
        <v>30</v>
      </c>
      <c r="H18" s="20">
        <f t="shared" si="2"/>
        <v>1.4010339734121122</v>
      </c>
      <c r="I18" s="21">
        <f t="shared" si="3"/>
        <v>78.504684243540211</v>
      </c>
      <c r="J18" s="22">
        <v>78</v>
      </c>
      <c r="K18" s="23">
        <f t="shared" si="14"/>
        <v>2.6766666666666667</v>
      </c>
      <c r="L18" s="24">
        <f t="shared" si="4"/>
        <v>728.0342923333219</v>
      </c>
      <c r="M18" s="25">
        <f t="shared" si="5"/>
        <v>-625.9657076666781</v>
      </c>
      <c r="N18" s="26">
        <f>ROUND(V18*Hauptstelle!$J$55, Hauptstelle!W52)</f>
        <v>500</v>
      </c>
      <c r="O18" s="27">
        <f t="shared" si="6"/>
        <v>708.71731008717313</v>
      </c>
      <c r="P18" s="24">
        <f t="shared" si="7"/>
        <v>0</v>
      </c>
      <c r="Q18" s="24">
        <f>(P18*(1/Hauptstelle!$J$53))+((L18/100)*Hauptstelle!$J$54)</f>
        <v>36.401714616666098</v>
      </c>
      <c r="R18" s="28">
        <f t="shared" si="8"/>
        <v>1092.0514384999829</v>
      </c>
      <c r="S18" s="29">
        <f t="shared" si="9"/>
        <v>5.0389842308025722E-3</v>
      </c>
      <c r="T18" s="28">
        <f t="shared" si="10"/>
        <v>56910</v>
      </c>
      <c r="U18" s="29">
        <f t="shared" si="11"/>
        <v>4.3722945170573809E-3</v>
      </c>
      <c r="V18" s="29">
        <f t="shared" si="12"/>
        <v>4.7056393739299766E-3</v>
      </c>
      <c r="W18" s="16">
        <f t="shared" si="13"/>
        <v>106232</v>
      </c>
    </row>
    <row r="19" spans="1:23" x14ac:dyDescent="0.15">
      <c r="A19" s="134" t="s">
        <v>51</v>
      </c>
      <c r="B19" s="30">
        <v>28</v>
      </c>
      <c r="C19" s="31">
        <v>1</v>
      </c>
      <c r="D19" s="18">
        <f t="shared" si="0"/>
        <v>4.2178609539957908E-4</v>
      </c>
      <c r="E19" s="30">
        <v>3</v>
      </c>
      <c r="F19" s="18">
        <f t="shared" si="1"/>
        <v>2.8935603813712583E-4</v>
      </c>
      <c r="G19" s="19">
        <v>25</v>
      </c>
      <c r="H19" s="20">
        <f t="shared" si="2"/>
        <v>3</v>
      </c>
      <c r="I19" s="21">
        <f t="shared" si="3"/>
        <v>76.986301369863014</v>
      </c>
      <c r="J19" s="22">
        <v>73</v>
      </c>
      <c r="K19" s="23">
        <f t="shared" si="14"/>
        <v>3.2850000000000001</v>
      </c>
      <c r="L19" s="24">
        <f t="shared" si="4"/>
        <v>0.93813356945663218</v>
      </c>
      <c r="M19" s="25">
        <f t="shared" si="5"/>
        <v>-6.1866430543367823E-2</v>
      </c>
      <c r="N19" s="26">
        <f>ROUND(V19*Hauptstelle!$J$55, Hauptstelle!W52)</f>
        <v>0</v>
      </c>
      <c r="O19" s="27">
        <f t="shared" si="6"/>
        <v>0.91324200913242004</v>
      </c>
      <c r="P19" s="24">
        <f t="shared" si="7"/>
        <v>0</v>
      </c>
      <c r="Q19" s="24">
        <f>(P19*(1/Hauptstelle!$J$53))+((L19/100)*Hauptstelle!$J$54)</f>
        <v>4.6906678472831614E-2</v>
      </c>
      <c r="R19" s="28">
        <f t="shared" si="8"/>
        <v>1.1726669618207903</v>
      </c>
      <c r="S19" s="29">
        <f t="shared" si="9"/>
        <v>5.4109633669954795E-6</v>
      </c>
      <c r="T19" s="28">
        <f t="shared" si="10"/>
        <v>75</v>
      </c>
      <c r="U19" s="29">
        <f t="shared" si="11"/>
        <v>5.7621171811510029E-6</v>
      </c>
      <c r="V19" s="29">
        <f t="shared" si="12"/>
        <v>5.5865402740732412E-6</v>
      </c>
      <c r="W19" s="16">
        <f t="shared" si="13"/>
        <v>84</v>
      </c>
    </row>
    <row r="20" spans="1:23" x14ac:dyDescent="0.15">
      <c r="A20" s="134" t="s">
        <v>53</v>
      </c>
      <c r="B20" s="30">
        <v>28</v>
      </c>
      <c r="C20" s="31">
        <v>9</v>
      </c>
      <c r="D20" s="18">
        <f t="shared" si="0"/>
        <v>3.7960748585962115E-3</v>
      </c>
      <c r="E20" s="30">
        <v>34</v>
      </c>
      <c r="F20" s="18">
        <f t="shared" si="1"/>
        <v>3.2793684322207591E-3</v>
      </c>
      <c r="G20" s="19">
        <v>22</v>
      </c>
      <c r="H20" s="20">
        <f t="shared" si="2"/>
        <v>3.7777777777777777</v>
      </c>
      <c r="I20" s="21">
        <f t="shared" si="3"/>
        <v>71.019786910197865</v>
      </c>
      <c r="J20" s="22">
        <v>44</v>
      </c>
      <c r="K20" s="23">
        <f t="shared" si="14"/>
        <v>6.8133333333333335</v>
      </c>
      <c r="L20" s="24">
        <f t="shared" si="4"/>
        <v>5.1262298616737398</v>
      </c>
      <c r="M20" s="25">
        <f t="shared" si="5"/>
        <v>-3.8737701383262602</v>
      </c>
      <c r="N20" s="26">
        <f>ROUND(V20*Hauptstelle!$J$55, Hauptstelle!W52)</f>
        <v>0</v>
      </c>
      <c r="O20" s="27">
        <f t="shared" si="6"/>
        <v>4.9902152641878672</v>
      </c>
      <c r="P20" s="24">
        <f t="shared" si="7"/>
        <v>0</v>
      </c>
      <c r="Q20" s="24">
        <f>(P20*(1/Hauptstelle!$J$53))+((L20/100)*Hauptstelle!$J$54)</f>
        <v>0.25631149308368695</v>
      </c>
      <c r="R20" s="28">
        <f t="shared" si="8"/>
        <v>5.6388528478411128</v>
      </c>
      <c r="S20" s="29">
        <f t="shared" si="9"/>
        <v>2.6019003847581114E-5</v>
      </c>
      <c r="T20" s="28">
        <f t="shared" si="10"/>
        <v>748</v>
      </c>
      <c r="U20" s="29">
        <f t="shared" si="11"/>
        <v>5.7467515353346007E-5</v>
      </c>
      <c r="V20" s="29">
        <f t="shared" si="12"/>
        <v>4.1743259600463559E-5</v>
      </c>
      <c r="W20" s="16">
        <f t="shared" si="13"/>
        <v>952</v>
      </c>
    </row>
    <row r="21" spans="1:23" x14ac:dyDescent="0.15">
      <c r="A21" s="134" t="s">
        <v>54</v>
      </c>
      <c r="B21" s="30">
        <v>28</v>
      </c>
      <c r="C21" s="31">
        <v>45</v>
      </c>
      <c r="D21" s="18">
        <f t="shared" si="0"/>
        <v>1.8980374292981057E-2</v>
      </c>
      <c r="E21" s="30">
        <v>234</v>
      </c>
      <c r="F21" s="18">
        <f t="shared" si="1"/>
        <v>2.2569770974695813E-2</v>
      </c>
      <c r="G21" s="19">
        <v>24</v>
      </c>
      <c r="H21" s="20">
        <f t="shared" si="2"/>
        <v>5.2</v>
      </c>
      <c r="I21" s="21">
        <f t="shared" si="3"/>
        <v>60.109589041095887</v>
      </c>
      <c r="J21" s="22">
        <v>50</v>
      </c>
      <c r="K21" s="23">
        <f t="shared" si="14"/>
        <v>6.083333333333333</v>
      </c>
      <c r="L21" s="24">
        <f t="shared" si="4"/>
        <v>39.514185945513347</v>
      </c>
      <c r="M21" s="25">
        <f t="shared" si="5"/>
        <v>-5.4858140544866529</v>
      </c>
      <c r="N21" s="26">
        <f>ROUND(V21*Hauptstelle!$J$55, Hauptstelle!W52)</f>
        <v>0</v>
      </c>
      <c r="O21" s="27">
        <f t="shared" si="6"/>
        <v>38.465753424657535</v>
      </c>
      <c r="P21" s="24">
        <f t="shared" si="7"/>
        <v>0</v>
      </c>
      <c r="Q21" s="24">
        <f>(P21*(1/Hauptstelle!$J$53))+((L21/100)*Hauptstelle!$J$54)</f>
        <v>1.9757092972756674</v>
      </c>
      <c r="R21" s="28">
        <f t="shared" si="8"/>
        <v>47.417023134616016</v>
      </c>
      <c r="S21" s="29">
        <f t="shared" si="9"/>
        <v>2.1879338593713561E-4</v>
      </c>
      <c r="T21" s="28">
        <f t="shared" si="10"/>
        <v>5616</v>
      </c>
      <c r="U21" s="29">
        <f t="shared" si="11"/>
        <v>4.3146733452458712E-4</v>
      </c>
      <c r="V21" s="29">
        <f t="shared" si="12"/>
        <v>3.2513036023086139E-4</v>
      </c>
      <c r="W21" s="16">
        <f t="shared" si="13"/>
        <v>6552</v>
      </c>
    </row>
    <row r="22" spans="1:23" x14ac:dyDescent="0.15">
      <c r="A22" s="134" t="s">
        <v>52</v>
      </c>
      <c r="B22" s="30">
        <v>28</v>
      </c>
      <c r="C22" s="31">
        <v>78</v>
      </c>
      <c r="D22" s="18">
        <f t="shared" si="0"/>
        <v>3.2899315441167171E-2</v>
      </c>
      <c r="E22" s="30">
        <v>432</v>
      </c>
      <c r="F22" s="18">
        <f t="shared" si="1"/>
        <v>4.1667269491746116E-2</v>
      </c>
      <c r="G22" s="19">
        <v>21</v>
      </c>
      <c r="H22" s="20">
        <f t="shared" si="2"/>
        <v>5.5384615384615383</v>
      </c>
      <c r="I22" s="21">
        <f t="shared" si="3"/>
        <v>57.513171759747109</v>
      </c>
      <c r="J22" s="22">
        <v>73</v>
      </c>
      <c r="K22" s="23">
        <f t="shared" si="14"/>
        <v>3.2850000000000001</v>
      </c>
      <c r="L22" s="24">
        <f t="shared" si="4"/>
        <v>135.09123400175503</v>
      </c>
      <c r="M22" s="25">
        <f t="shared" si="5"/>
        <v>57.091234001755026</v>
      </c>
      <c r="N22" s="26">
        <f>ROUND(V22*Hauptstelle!$J$55, Hauptstelle!W52)</f>
        <v>100</v>
      </c>
      <c r="O22" s="27">
        <f t="shared" si="6"/>
        <v>131.50684931506848</v>
      </c>
      <c r="P22" s="24">
        <f t="shared" si="7"/>
        <v>57.091234001755026</v>
      </c>
      <c r="Q22" s="24">
        <f>(P22*(1/Hauptstelle!$J$53))+((L22/100)*Hauptstelle!$J$54)</f>
        <v>12.463685100263255</v>
      </c>
      <c r="R22" s="28">
        <f t="shared" si="8"/>
        <v>261.73738710552834</v>
      </c>
      <c r="S22" s="29">
        <f t="shared" si="9"/>
        <v>1.2077183544099571E-3</v>
      </c>
      <c r="T22" s="28">
        <f t="shared" si="10"/>
        <v>9072</v>
      </c>
      <c r="U22" s="29">
        <f t="shared" si="11"/>
        <v>6.9698569423202539E-4</v>
      </c>
      <c r="V22" s="29">
        <f t="shared" si="12"/>
        <v>9.5235202432099124E-4</v>
      </c>
      <c r="W22" s="16">
        <f t="shared" si="13"/>
        <v>12096</v>
      </c>
    </row>
    <row r="23" spans="1:23" x14ac:dyDescent="0.15">
      <c r="A23" s="134" t="s">
        <v>55</v>
      </c>
      <c r="B23" s="30">
        <v>28</v>
      </c>
      <c r="C23" s="31">
        <v>478</v>
      </c>
      <c r="D23" s="18">
        <f t="shared" si="0"/>
        <v>0.20161375360099881</v>
      </c>
      <c r="E23" s="30">
        <v>3570</v>
      </c>
      <c r="F23" s="18">
        <f t="shared" si="1"/>
        <v>0.34433368538317971</v>
      </c>
      <c r="G23" s="19">
        <v>13.5</v>
      </c>
      <c r="H23" s="20">
        <f t="shared" si="2"/>
        <v>7.468619246861925</v>
      </c>
      <c r="I23" s="21">
        <f t="shared" si="3"/>
        <v>42.706482489826335</v>
      </c>
      <c r="J23" s="22">
        <v>44</v>
      </c>
      <c r="K23" s="23">
        <f t="shared" si="14"/>
        <v>6.8133333333333335</v>
      </c>
      <c r="L23" s="24">
        <f t="shared" si="4"/>
        <v>538.25413547574271</v>
      </c>
      <c r="M23" s="25">
        <f t="shared" si="5"/>
        <v>60.254135475742714</v>
      </c>
      <c r="N23" s="26">
        <f>ROUND(V23*Hauptstelle!$J$55, Hauptstelle!W52)</f>
        <v>300</v>
      </c>
      <c r="O23" s="27">
        <f t="shared" si="6"/>
        <v>523.97260273972597</v>
      </c>
      <c r="P23" s="24">
        <f t="shared" si="7"/>
        <v>60.254135475742714</v>
      </c>
      <c r="Q23" s="24">
        <f>(P23*(1/Hauptstelle!$J$53))+((L23/100)*Hauptstelle!$J$54)</f>
        <v>32.93812032136141</v>
      </c>
      <c r="R23" s="28">
        <f t="shared" si="8"/>
        <v>444.66462433837904</v>
      </c>
      <c r="S23" s="29">
        <f t="shared" si="9"/>
        <v>2.0517879937180968E-3</v>
      </c>
      <c r="T23" s="28">
        <f t="shared" si="10"/>
        <v>48195</v>
      </c>
      <c r="U23" s="29">
        <f t="shared" si="11"/>
        <v>3.7027365006076346E-3</v>
      </c>
      <c r="V23" s="29">
        <f t="shared" si="12"/>
        <v>2.8772622471628659E-3</v>
      </c>
      <c r="W23" s="16">
        <f t="shared" si="13"/>
        <v>99960</v>
      </c>
    </row>
    <row r="24" spans="1:23" x14ac:dyDescent="0.15">
      <c r="A24" s="134" t="s">
        <v>56</v>
      </c>
      <c r="B24" s="30">
        <v>28</v>
      </c>
      <c r="C24" s="31">
        <v>2941</v>
      </c>
      <c r="D24" s="18">
        <f t="shared" si="0"/>
        <v>1.2404729065701618</v>
      </c>
      <c r="E24" s="30">
        <v>34983</v>
      </c>
      <c r="F24" s="18">
        <f t="shared" si="1"/>
        <v>3.3741807607170244</v>
      </c>
      <c r="G24" s="19">
        <v>18.899999999999999</v>
      </c>
      <c r="H24" s="20">
        <f t="shared" si="2"/>
        <v>11.894933696021761</v>
      </c>
      <c r="I24" s="21">
        <f t="shared" si="3"/>
        <v>8.7511935647645789</v>
      </c>
      <c r="J24" s="22">
        <v>50</v>
      </c>
      <c r="K24" s="23">
        <f t="shared" si="14"/>
        <v>6.083333333333333</v>
      </c>
      <c r="L24" s="24">
        <f t="shared" si="4"/>
        <v>5907.3707988542455</v>
      </c>
      <c r="M24" s="25">
        <f t="shared" si="5"/>
        <v>2966.3707988542455</v>
      </c>
      <c r="N24" s="26">
        <f>ROUND(V24*Hauptstelle!$J$55, Hauptstelle!W52)</f>
        <v>5100</v>
      </c>
      <c r="O24" s="27">
        <f t="shared" si="6"/>
        <v>5750.6301369863013</v>
      </c>
      <c r="P24" s="24">
        <f t="shared" si="7"/>
        <v>2966.3707988542455</v>
      </c>
      <c r="Q24" s="24">
        <f>(P24*(1/Hauptstelle!$J$53))+((L24/100)*Hauptstelle!$J$54)</f>
        <v>592.00561982813679</v>
      </c>
      <c r="R24" s="28">
        <f t="shared" si="8"/>
        <v>11188.906214751785</v>
      </c>
      <c r="S24" s="29">
        <f t="shared" si="9"/>
        <v>5.1628265838380677E-2</v>
      </c>
      <c r="T24" s="28">
        <f t="shared" si="10"/>
        <v>661178.69999999995</v>
      </c>
      <c r="U24" s="29">
        <f t="shared" si="11"/>
        <v>5.0797188627747791E-2</v>
      </c>
      <c r="V24" s="29">
        <f t="shared" si="12"/>
        <v>5.1212727233064234E-2</v>
      </c>
      <c r="W24" s="16">
        <f t="shared" si="13"/>
        <v>979524</v>
      </c>
    </row>
    <row r="25" spans="1:23" x14ac:dyDescent="0.15">
      <c r="A25" s="134" t="s">
        <v>5</v>
      </c>
      <c r="B25" s="30">
        <v>28</v>
      </c>
      <c r="C25" s="31">
        <v>789</v>
      </c>
      <c r="D25" s="18">
        <f t="shared" si="0"/>
        <v>0.33278922927026788</v>
      </c>
      <c r="E25" s="30">
        <v>675</v>
      </c>
      <c r="F25" s="18">
        <f t="shared" si="1"/>
        <v>6.5105108580853305E-2</v>
      </c>
      <c r="G25" s="19">
        <v>7.67</v>
      </c>
      <c r="H25" s="20">
        <f t="shared" si="2"/>
        <v>0.85551330798479086</v>
      </c>
      <c r="I25" s="21">
        <f t="shared" si="3"/>
        <v>93.437158185322147</v>
      </c>
      <c r="J25" s="22">
        <v>78</v>
      </c>
      <c r="K25" s="23">
        <f t="shared" si="14"/>
        <v>2.6766666666666667</v>
      </c>
      <c r="L25" s="24">
        <f t="shared" si="4"/>
        <v>259.05279247495639</v>
      </c>
      <c r="M25" s="25">
        <f t="shared" si="5"/>
        <v>-529.94720752504361</v>
      </c>
      <c r="N25" s="26">
        <f>ROUND(V25*Hauptstelle!$J$55, Hauptstelle!W52)</f>
        <v>0</v>
      </c>
      <c r="O25" s="27">
        <f t="shared" si="6"/>
        <v>252.17932752179325</v>
      </c>
      <c r="P25" s="24">
        <f t="shared" si="7"/>
        <v>0</v>
      </c>
      <c r="Q25" s="24">
        <f>(P25*(1/Hauptstelle!$J$53))+((L25/100)*Hauptstelle!$J$54)</f>
        <v>12.952639623747819</v>
      </c>
      <c r="R25" s="28">
        <f t="shared" si="8"/>
        <v>99.346745914145771</v>
      </c>
      <c r="S25" s="29">
        <f t="shared" si="9"/>
        <v>4.5840943786544747E-4</v>
      </c>
      <c r="T25" s="28">
        <f t="shared" si="10"/>
        <v>5177.25</v>
      </c>
      <c r="U25" s="29">
        <f t="shared" si="11"/>
        <v>3.9775894901485374E-4</v>
      </c>
      <c r="V25" s="29">
        <f t="shared" si="12"/>
        <v>4.2808419344015063E-4</v>
      </c>
      <c r="W25" s="16">
        <f t="shared" si="13"/>
        <v>18900</v>
      </c>
    </row>
    <row r="26" spans="1:23" x14ac:dyDescent="0.15">
      <c r="A26" s="134" t="s">
        <v>57</v>
      </c>
      <c r="B26" s="30">
        <v>28</v>
      </c>
      <c r="C26" s="31"/>
      <c r="D26" s="18">
        <f t="shared" si="0"/>
        <v>0</v>
      </c>
      <c r="E26" s="30"/>
      <c r="F26" s="18">
        <f t="shared" si="1"/>
        <v>0</v>
      </c>
      <c r="G26" s="19">
        <v>10</v>
      </c>
      <c r="H26" s="20" t="e">
        <f t="shared" si="2"/>
        <v>#DIV/0!</v>
      </c>
      <c r="I26" s="21" t="e">
        <f t="shared" si="3"/>
        <v>#DIV/0!</v>
      </c>
      <c r="J26" s="22">
        <v>70</v>
      </c>
      <c r="K26" s="23">
        <f t="shared" si="14"/>
        <v>3.65</v>
      </c>
      <c r="L26" s="24">
        <f t="shared" si="4"/>
        <v>0</v>
      </c>
      <c r="M26" s="25">
        <f t="shared" si="5"/>
        <v>0</v>
      </c>
      <c r="N26" s="26">
        <f>ROUND(V26*Hauptstelle!$J$55, Hauptstelle!W52)</f>
        <v>0</v>
      </c>
      <c r="O26" s="27">
        <f t="shared" si="6"/>
        <v>0</v>
      </c>
      <c r="P26" s="24">
        <f t="shared" si="7"/>
        <v>0</v>
      </c>
      <c r="Q26" s="24">
        <f>(P26*(1/Hauptstelle!$J$53))+((L26/100)*Hauptstelle!$J$54)</f>
        <v>0</v>
      </c>
      <c r="R26" s="28">
        <f t="shared" si="8"/>
        <v>0</v>
      </c>
      <c r="S26" s="29">
        <f t="shared" si="9"/>
        <v>0</v>
      </c>
      <c r="T26" s="28">
        <f t="shared" si="10"/>
        <v>0</v>
      </c>
      <c r="U26" s="29">
        <f t="shared" si="11"/>
        <v>0</v>
      </c>
      <c r="V26" s="29">
        <f t="shared" si="12"/>
        <v>0</v>
      </c>
      <c r="W26" s="16">
        <f t="shared" si="13"/>
        <v>0</v>
      </c>
    </row>
    <row r="27" spans="1:23" x14ac:dyDescent="0.15">
      <c r="A27" s="134" t="s">
        <v>58</v>
      </c>
      <c r="B27" s="30">
        <v>28</v>
      </c>
      <c r="C27" s="31"/>
      <c r="D27" s="18">
        <f t="shared" si="0"/>
        <v>0</v>
      </c>
      <c r="E27" s="30"/>
      <c r="F27" s="18">
        <f t="shared" si="1"/>
        <v>0</v>
      </c>
      <c r="G27" s="19">
        <v>10</v>
      </c>
      <c r="H27" s="20" t="e">
        <f t="shared" si="2"/>
        <v>#DIV/0!</v>
      </c>
      <c r="I27" s="21" t="e">
        <f t="shared" si="3"/>
        <v>#DIV/0!</v>
      </c>
      <c r="J27" s="22">
        <v>70</v>
      </c>
      <c r="K27" s="23">
        <f t="shared" si="14"/>
        <v>3.65</v>
      </c>
      <c r="L27" s="24">
        <f t="shared" si="4"/>
        <v>0</v>
      </c>
      <c r="M27" s="25">
        <f t="shared" si="5"/>
        <v>0</v>
      </c>
      <c r="N27" s="26">
        <f>ROUND(V27*Hauptstelle!$J$55, Hauptstelle!W52)</f>
        <v>0</v>
      </c>
      <c r="O27" s="27">
        <f t="shared" si="6"/>
        <v>0</v>
      </c>
      <c r="P27" s="24">
        <f t="shared" si="7"/>
        <v>0</v>
      </c>
      <c r="Q27" s="24">
        <f>(P27*(1/Hauptstelle!$J$53))+((L27/100)*Hauptstelle!$J$54)</f>
        <v>0</v>
      </c>
      <c r="R27" s="28">
        <f t="shared" si="8"/>
        <v>0</v>
      </c>
      <c r="S27" s="29">
        <f t="shared" si="9"/>
        <v>0</v>
      </c>
      <c r="T27" s="28">
        <f t="shared" si="10"/>
        <v>0</v>
      </c>
      <c r="U27" s="29">
        <f t="shared" si="11"/>
        <v>0</v>
      </c>
      <c r="V27" s="29">
        <f t="shared" si="12"/>
        <v>0</v>
      </c>
      <c r="W27" s="16">
        <f t="shared" si="13"/>
        <v>0</v>
      </c>
    </row>
    <row r="28" spans="1:23" x14ac:dyDescent="0.15">
      <c r="A28" s="134" t="s">
        <v>113</v>
      </c>
      <c r="B28" s="30">
        <v>28</v>
      </c>
      <c r="C28" s="31">
        <v>14567</v>
      </c>
      <c r="D28" s="18">
        <f t="shared" si="0"/>
        <v>6.1441580516856682</v>
      </c>
      <c r="E28" s="30">
        <v>76547</v>
      </c>
      <c r="F28" s="18">
        <f t="shared" si="1"/>
        <v>7.3831122170941903</v>
      </c>
      <c r="G28" s="19">
        <v>9.09</v>
      </c>
      <c r="H28" s="20">
        <f t="shared" si="2"/>
        <v>5.2548225441065419</v>
      </c>
      <c r="I28" s="21">
        <f t="shared" si="3"/>
        <v>59.689032538360784</v>
      </c>
      <c r="J28" s="22">
        <v>30</v>
      </c>
      <c r="K28" s="23">
        <f t="shared" si="14"/>
        <v>8.5166666666666675</v>
      </c>
      <c r="L28" s="24">
        <f t="shared" si="4"/>
        <v>9232.8827581538771</v>
      </c>
      <c r="M28" s="25">
        <f t="shared" si="5"/>
        <v>-5334.1172418461229</v>
      </c>
      <c r="N28" s="26">
        <f>ROUND(V28*Hauptstelle!$J$55, Hauptstelle!W52)</f>
        <v>3600</v>
      </c>
      <c r="O28" s="27">
        <f t="shared" si="6"/>
        <v>8987.9060665362031</v>
      </c>
      <c r="P28" s="24">
        <f t="shared" si="7"/>
        <v>0</v>
      </c>
      <c r="Q28" s="24">
        <f>(P28*(1/Hauptstelle!$J$53))+((L28/100)*Hauptstelle!$J$54)</f>
        <v>461.6441379076939</v>
      </c>
      <c r="R28" s="28">
        <f t="shared" si="8"/>
        <v>4196.3452135809375</v>
      </c>
      <c r="S28" s="29">
        <f t="shared" si="9"/>
        <v>1.9362931646592512E-2</v>
      </c>
      <c r="T28" s="28">
        <f t="shared" si="10"/>
        <v>695812.23</v>
      </c>
      <c r="U28" s="29">
        <f t="shared" si="11"/>
        <v>5.3458021404506575E-2</v>
      </c>
      <c r="V28" s="29">
        <f t="shared" si="12"/>
        <v>3.6410476525549546E-2</v>
      </c>
      <c r="W28" s="16">
        <f t="shared" si="13"/>
        <v>2143316</v>
      </c>
    </row>
    <row r="29" spans="1:23" x14ac:dyDescent="0.15">
      <c r="A29" s="134" t="s">
        <v>114</v>
      </c>
      <c r="B29" s="30">
        <v>28</v>
      </c>
      <c r="C29" s="31">
        <v>11987</v>
      </c>
      <c r="D29" s="18">
        <f t="shared" si="0"/>
        <v>5.0559499255547546</v>
      </c>
      <c r="E29" s="30">
        <v>87658</v>
      </c>
      <c r="F29" s="18">
        <f t="shared" si="1"/>
        <v>8.4547905303413931</v>
      </c>
      <c r="G29" s="19">
        <v>7</v>
      </c>
      <c r="H29" s="20">
        <f t="shared" si="2"/>
        <v>7.3127554851088679</v>
      </c>
      <c r="I29" s="21">
        <f t="shared" si="3"/>
        <v>43.902149703274432</v>
      </c>
      <c r="J29" s="22">
        <v>30</v>
      </c>
      <c r="K29" s="23">
        <f t="shared" si="14"/>
        <v>8.5166666666666675</v>
      </c>
      <c r="L29" s="24">
        <f t="shared" si="4"/>
        <v>10573.060169755217</v>
      </c>
      <c r="M29" s="25">
        <f t="shared" si="5"/>
        <v>-1413.9398302447826</v>
      </c>
      <c r="N29" s="26">
        <f>ROUND(V29*Hauptstelle!$J$55, Hauptstelle!W52)</f>
        <v>3200</v>
      </c>
      <c r="O29" s="27">
        <f t="shared" si="6"/>
        <v>10292.52446183953</v>
      </c>
      <c r="P29" s="24">
        <f t="shared" si="7"/>
        <v>0</v>
      </c>
      <c r="Q29" s="24">
        <f>(P29*(1/Hauptstelle!$J$53))+((L29/100)*Hauptstelle!$J$54)</f>
        <v>528.65300848776087</v>
      </c>
      <c r="R29" s="28">
        <f t="shared" si="8"/>
        <v>3700.5710594143261</v>
      </c>
      <c r="S29" s="29">
        <f t="shared" si="9"/>
        <v>1.7075312165667232E-2</v>
      </c>
      <c r="T29" s="28">
        <f t="shared" si="10"/>
        <v>613606</v>
      </c>
      <c r="U29" s="29">
        <f t="shared" si="11"/>
        <v>4.7142262334097899E-2</v>
      </c>
      <c r="V29" s="29">
        <f t="shared" si="12"/>
        <v>3.2108787249882566E-2</v>
      </c>
      <c r="W29" s="16">
        <f t="shared" si="13"/>
        <v>2454424</v>
      </c>
    </row>
    <row r="30" spans="1:23" x14ac:dyDescent="0.15">
      <c r="A30" s="134" t="s">
        <v>115</v>
      </c>
      <c r="B30" s="30">
        <v>28</v>
      </c>
      <c r="C30" s="31">
        <v>9660</v>
      </c>
      <c r="D30" s="18">
        <f t="shared" si="0"/>
        <v>4.0744536815599339</v>
      </c>
      <c r="E30" s="30">
        <v>98474</v>
      </c>
      <c r="F30" s="18">
        <f t="shared" si="1"/>
        <v>9.4980154998384432</v>
      </c>
      <c r="G30" s="19">
        <v>3.5</v>
      </c>
      <c r="H30" s="20">
        <f t="shared" si="2"/>
        <v>10.193995859213251</v>
      </c>
      <c r="I30" s="21">
        <f t="shared" si="3"/>
        <v>21.799483819733961</v>
      </c>
      <c r="J30" s="22">
        <v>30</v>
      </c>
      <c r="K30" s="23">
        <f t="shared" si="14"/>
        <v>8.5166666666666675</v>
      </c>
      <c r="L30" s="24">
        <f t="shared" si="4"/>
        <v>11877.655515257879</v>
      </c>
      <c r="M30" s="25">
        <f t="shared" si="5"/>
        <v>2217.6555152578785</v>
      </c>
      <c r="N30" s="26">
        <f>ROUND(V30*Hauptstelle!$J$55, Hauptstelle!W52)</f>
        <v>2000</v>
      </c>
      <c r="O30" s="27">
        <f t="shared" si="6"/>
        <v>11562.504892367904</v>
      </c>
      <c r="P30" s="24">
        <f t="shared" si="7"/>
        <v>2217.6555152578785</v>
      </c>
      <c r="Q30" s="24">
        <f>(P30*(1/Hauptstelle!$J$53))+((L30/100)*Hauptstelle!$J$54)</f>
        <v>815.64832728868168</v>
      </c>
      <c r="R30" s="28">
        <f t="shared" si="8"/>
        <v>2854.7691455103859</v>
      </c>
      <c r="S30" s="29">
        <f t="shared" si="9"/>
        <v>1.3172581619935106E-2</v>
      </c>
      <c r="T30" s="28">
        <f t="shared" si="10"/>
        <v>344659</v>
      </c>
      <c r="U30" s="29">
        <f t="shared" si="11"/>
        <v>2.6479540607177648E-2</v>
      </c>
      <c r="V30" s="29">
        <f t="shared" si="12"/>
        <v>1.9826061113556379E-2</v>
      </c>
      <c r="W30" s="16">
        <f t="shared" si="13"/>
        <v>2757272</v>
      </c>
    </row>
    <row r="31" spans="1:23" x14ac:dyDescent="0.15">
      <c r="A31" s="134" t="s">
        <v>116</v>
      </c>
      <c r="B31" s="30">
        <v>28</v>
      </c>
      <c r="C31" s="31">
        <v>5684</v>
      </c>
      <c r="D31" s="18">
        <f t="shared" si="0"/>
        <v>2.3974321662512073</v>
      </c>
      <c r="E31" s="30">
        <v>43678</v>
      </c>
      <c r="F31" s="18">
        <f t="shared" si="1"/>
        <v>4.2128310112511276</v>
      </c>
      <c r="G31" s="19">
        <v>7.7779999999999996</v>
      </c>
      <c r="H31" s="20">
        <f t="shared" si="2"/>
        <v>7.6843771991555245</v>
      </c>
      <c r="I31" s="21">
        <f t="shared" si="3"/>
        <v>41.051352992779542</v>
      </c>
      <c r="J31" s="22">
        <v>30</v>
      </c>
      <c r="K31" s="23">
        <f t="shared" si="14"/>
        <v>8.5166666666666675</v>
      </c>
      <c r="L31" s="24">
        <f t="shared" si="4"/>
        <v>5268.3168917220146</v>
      </c>
      <c r="M31" s="25">
        <f t="shared" si="5"/>
        <v>-415.68310827798541</v>
      </c>
      <c r="N31" s="26">
        <f>ROUND(V31*Hauptstelle!$J$55, Hauptstelle!W52)</f>
        <v>1800</v>
      </c>
      <c r="O31" s="27">
        <f t="shared" si="6"/>
        <v>5128.5322896281796</v>
      </c>
      <c r="P31" s="24">
        <f t="shared" si="7"/>
        <v>0</v>
      </c>
      <c r="Q31" s="24">
        <f>(P31*(1/Hauptstelle!$J$53))+((L31/100)*Hauptstelle!$J$54)</f>
        <v>263.41584458610072</v>
      </c>
      <c r="R31" s="28">
        <f t="shared" si="8"/>
        <v>2048.8484391906914</v>
      </c>
      <c r="S31" s="29">
        <f t="shared" si="9"/>
        <v>9.4538724206685056E-3</v>
      </c>
      <c r="T31" s="28">
        <f t="shared" si="10"/>
        <v>339727.484</v>
      </c>
      <c r="U31" s="29">
        <f t="shared" si="11"/>
        <v>2.6100660966208035E-2</v>
      </c>
      <c r="V31" s="29">
        <f t="shared" si="12"/>
        <v>1.7777266693438272E-2</v>
      </c>
      <c r="W31" s="16">
        <f t="shared" si="13"/>
        <v>1222984</v>
      </c>
    </row>
    <row r="32" spans="1:23" x14ac:dyDescent="0.15">
      <c r="A32" s="134" t="s">
        <v>117</v>
      </c>
      <c r="B32" s="30">
        <v>28</v>
      </c>
      <c r="C32" s="31">
        <v>4256</v>
      </c>
      <c r="D32" s="18">
        <f t="shared" si="0"/>
        <v>1.7951216220206085</v>
      </c>
      <c r="E32" s="30">
        <v>18729</v>
      </c>
      <c r="F32" s="18">
        <f t="shared" si="1"/>
        <v>1.8064497460900764</v>
      </c>
      <c r="G32" s="19">
        <v>8</v>
      </c>
      <c r="H32" s="20">
        <f t="shared" si="2"/>
        <v>4.4006109022556394</v>
      </c>
      <c r="I32" s="21">
        <f t="shared" si="3"/>
        <v>66.241888968997827</v>
      </c>
      <c r="J32" s="22">
        <v>30</v>
      </c>
      <c r="K32" s="23">
        <f t="shared" si="14"/>
        <v>8.5166666666666675</v>
      </c>
      <c r="L32" s="24">
        <f t="shared" si="4"/>
        <v>2259.0390371597055</v>
      </c>
      <c r="M32" s="25">
        <f t="shared" si="5"/>
        <v>-1996.9609628402945</v>
      </c>
      <c r="N32" s="26">
        <f>ROUND(V32*Hauptstelle!$J$55, Hauptstelle!W52)</f>
        <v>800</v>
      </c>
      <c r="O32" s="27">
        <f t="shared" si="6"/>
        <v>2199.0998043052837</v>
      </c>
      <c r="P32" s="24">
        <f t="shared" si="7"/>
        <v>0</v>
      </c>
      <c r="Q32" s="24">
        <f>(P32*(1/Hauptstelle!$J$53))+((L32/100)*Hauptstelle!$J$54)</f>
        <v>112.95195185798526</v>
      </c>
      <c r="R32" s="28">
        <f t="shared" si="8"/>
        <v>903.61561486388212</v>
      </c>
      <c r="S32" s="29">
        <f t="shared" si="9"/>
        <v>4.169496667904571E-3</v>
      </c>
      <c r="T32" s="28">
        <f t="shared" si="10"/>
        <v>149832</v>
      </c>
      <c r="U32" s="29">
        <f t="shared" si="11"/>
        <v>1.1511327219816228E-2</v>
      </c>
      <c r="V32" s="29">
        <f t="shared" si="12"/>
        <v>7.8404119438603998E-3</v>
      </c>
      <c r="W32" s="16">
        <f t="shared" si="13"/>
        <v>524412</v>
      </c>
    </row>
    <row r="33" spans="1:23" x14ac:dyDescent="0.15">
      <c r="A33" s="134" t="s">
        <v>118</v>
      </c>
      <c r="B33" s="30">
        <v>28</v>
      </c>
      <c r="C33" s="31">
        <v>3678</v>
      </c>
      <c r="D33" s="18">
        <f t="shared" si="0"/>
        <v>1.5513292588796519</v>
      </c>
      <c r="E33" s="30">
        <v>9837</v>
      </c>
      <c r="F33" s="18">
        <f t="shared" si="1"/>
        <v>0.94879844905163568</v>
      </c>
      <c r="G33" s="19">
        <v>11.25</v>
      </c>
      <c r="H33" s="20">
        <f t="shared" si="2"/>
        <v>2.6745513866231647</v>
      </c>
      <c r="I33" s="21">
        <f t="shared" si="3"/>
        <v>79.48289347247983</v>
      </c>
      <c r="J33" s="22">
        <v>30</v>
      </c>
      <c r="K33" s="23">
        <f t="shared" si="14"/>
        <v>8.5166666666666675</v>
      </c>
      <c r="L33" s="24">
        <f t="shared" si="4"/>
        <v>1186.511132924343</v>
      </c>
      <c r="M33" s="25">
        <f t="shared" si="5"/>
        <v>-2491.4888670756573</v>
      </c>
      <c r="N33" s="26">
        <f>ROUND(V33*Hauptstelle!$J$55, Hauptstelle!W52)</f>
        <v>600</v>
      </c>
      <c r="O33" s="27">
        <f t="shared" si="6"/>
        <v>1155.0293542074362</v>
      </c>
      <c r="P33" s="24">
        <f t="shared" si="7"/>
        <v>0</v>
      </c>
      <c r="Q33" s="24">
        <f>(P33*(1/Hauptstelle!$J$53))+((L33/100)*Hauptstelle!$J$54)</f>
        <v>59.325556646217152</v>
      </c>
      <c r="R33" s="28">
        <f t="shared" si="8"/>
        <v>667.41251226994291</v>
      </c>
      <c r="S33" s="29">
        <f t="shared" si="9"/>
        <v>3.0795995556656404E-3</v>
      </c>
      <c r="T33" s="28">
        <f t="shared" si="10"/>
        <v>110666.25</v>
      </c>
      <c r="U33" s="29">
        <f t="shared" si="11"/>
        <v>8.5022920066473631E-3</v>
      </c>
      <c r="V33" s="29">
        <f t="shared" si="12"/>
        <v>5.7909457811565019E-3</v>
      </c>
      <c r="W33" s="16">
        <f t="shared" si="13"/>
        <v>275436</v>
      </c>
    </row>
    <row r="34" spans="1:23" x14ac:dyDescent="0.15">
      <c r="A34" s="134" t="s">
        <v>119</v>
      </c>
      <c r="B34" s="30">
        <v>28</v>
      </c>
      <c r="C34" s="31">
        <v>2098</v>
      </c>
      <c r="D34" s="18">
        <f t="shared" si="0"/>
        <v>0.88490722814831679</v>
      </c>
      <c r="E34" s="30">
        <v>8393</v>
      </c>
      <c r="F34" s="18">
        <f t="shared" si="1"/>
        <v>0.80952174269496557</v>
      </c>
      <c r="G34" s="19">
        <v>10.71</v>
      </c>
      <c r="H34" s="20">
        <f t="shared" si="2"/>
        <v>4.0004766444232605</v>
      </c>
      <c r="I34" s="21">
        <f t="shared" si="3"/>
        <v>69.311412042780461</v>
      </c>
      <c r="J34" s="22">
        <v>30</v>
      </c>
      <c r="K34" s="23">
        <f t="shared" si="14"/>
        <v>8.5166666666666675</v>
      </c>
      <c r="L34" s="24">
        <f t="shared" si="4"/>
        <v>1012.3399348006518</v>
      </c>
      <c r="M34" s="25">
        <f t="shared" si="5"/>
        <v>-1085.6600651993481</v>
      </c>
      <c r="N34" s="26">
        <f>ROUND(V34*Hauptstelle!$J$55, Hauptstelle!W52)</f>
        <v>500</v>
      </c>
      <c r="O34" s="27">
        <f t="shared" si="6"/>
        <v>985.47945205479448</v>
      </c>
      <c r="P34" s="24">
        <f t="shared" si="7"/>
        <v>0</v>
      </c>
      <c r="Q34" s="24">
        <f>(P34*(1/Hauptstelle!$J$53))+((L34/100)*Hauptstelle!$J$54)</f>
        <v>50.61699674003259</v>
      </c>
      <c r="R34" s="28">
        <f t="shared" si="8"/>
        <v>542.10803508574907</v>
      </c>
      <c r="S34" s="29">
        <f t="shared" si="9"/>
        <v>2.5014149918987537E-3</v>
      </c>
      <c r="T34" s="28">
        <f t="shared" si="10"/>
        <v>89889.030000000013</v>
      </c>
      <c r="U34" s="29">
        <f t="shared" si="11"/>
        <v>6.9060149887999736E-3</v>
      </c>
      <c r="V34" s="29">
        <f t="shared" si="12"/>
        <v>4.7037149903493636E-3</v>
      </c>
      <c r="W34" s="16">
        <f t="shared" si="13"/>
        <v>235004</v>
      </c>
    </row>
    <row r="35" spans="1:23" x14ac:dyDescent="0.15">
      <c r="A35" s="134" t="s">
        <v>120</v>
      </c>
      <c r="B35" s="30">
        <v>28</v>
      </c>
      <c r="C35" s="31">
        <v>1345</v>
      </c>
      <c r="D35" s="18">
        <f t="shared" si="0"/>
        <v>0.56730229831243384</v>
      </c>
      <c r="E35" s="30">
        <v>15632</v>
      </c>
      <c r="F35" s="18">
        <f t="shared" si="1"/>
        <v>1.5077378627198503</v>
      </c>
      <c r="G35" s="19">
        <v>20</v>
      </c>
      <c r="H35" s="20">
        <f t="shared" si="2"/>
        <v>11.622304832713755</v>
      </c>
      <c r="I35" s="21">
        <f t="shared" si="3"/>
        <v>10.842593064113652</v>
      </c>
      <c r="J35" s="22">
        <v>30</v>
      </c>
      <c r="K35" s="23">
        <f t="shared" si="14"/>
        <v>8.5166666666666675</v>
      </c>
      <c r="L35" s="24">
        <f t="shared" si="4"/>
        <v>1885.4876517102095</v>
      </c>
      <c r="M35" s="25">
        <f t="shared" si="5"/>
        <v>540.48765171020955</v>
      </c>
      <c r="N35" s="26">
        <f>ROUND(V35*Hauptstelle!$J$55, Hauptstelle!W52)</f>
        <v>1900</v>
      </c>
      <c r="O35" s="27">
        <f t="shared" si="6"/>
        <v>1835.4598825831702</v>
      </c>
      <c r="P35" s="24">
        <f t="shared" si="7"/>
        <v>540.48765171020955</v>
      </c>
      <c r="Q35" s="24">
        <f>(P35*(1/Hauptstelle!$J$53))+((L35/100)*Hauptstelle!$J$54)</f>
        <v>148.32314775653145</v>
      </c>
      <c r="R35" s="28">
        <f t="shared" si="8"/>
        <v>2966.4629551306289</v>
      </c>
      <c r="S35" s="29">
        <f t="shared" si="9"/>
        <v>1.3687963336869384E-2</v>
      </c>
      <c r="T35" s="28">
        <f t="shared" si="10"/>
        <v>312640</v>
      </c>
      <c r="U35" s="29">
        <f t="shared" si="11"/>
        <v>2.4019577540200662E-2</v>
      </c>
      <c r="V35" s="29">
        <f t="shared" si="12"/>
        <v>1.8853770438535023E-2</v>
      </c>
      <c r="W35" s="16">
        <f t="shared" si="13"/>
        <v>437696</v>
      </c>
    </row>
    <row r="36" spans="1:23" x14ac:dyDescent="0.15">
      <c r="A36" s="134" t="s">
        <v>121</v>
      </c>
      <c r="B36" s="30">
        <v>28</v>
      </c>
      <c r="C36" s="31">
        <v>736</v>
      </c>
      <c r="D36" s="18">
        <f t="shared" si="0"/>
        <v>0.31043456621409016</v>
      </c>
      <c r="E36" s="30">
        <v>2381</v>
      </c>
      <c r="F36" s="18">
        <f t="shared" si="1"/>
        <v>0.22965224226816552</v>
      </c>
      <c r="G36" s="19">
        <v>10</v>
      </c>
      <c r="H36" s="20">
        <f t="shared" si="2"/>
        <v>3.2350543478260869</v>
      </c>
      <c r="I36" s="21">
        <f t="shared" si="3"/>
        <v>75.183144729005363</v>
      </c>
      <c r="J36" s="22">
        <v>30</v>
      </c>
      <c r="K36" s="23">
        <f t="shared" si="14"/>
        <v>8.5166666666666675</v>
      </c>
      <c r="L36" s="24">
        <f t="shared" si="4"/>
        <v>287.18948942694527</v>
      </c>
      <c r="M36" s="25">
        <f t="shared" si="5"/>
        <v>-448.81051057305473</v>
      </c>
      <c r="N36" s="26">
        <f>ROUND(V36*Hauptstelle!$J$55, Hauptstelle!W52)</f>
        <v>100</v>
      </c>
      <c r="O36" s="27">
        <f t="shared" si="6"/>
        <v>279.5694716242661</v>
      </c>
      <c r="P36" s="24">
        <f t="shared" si="7"/>
        <v>0</v>
      </c>
      <c r="Q36" s="24">
        <f>(P36*(1/Hauptstelle!$J$53))+((L36/100)*Hauptstelle!$J$54)</f>
        <v>14.359474471347264</v>
      </c>
      <c r="R36" s="28">
        <f t="shared" si="8"/>
        <v>143.59474471347264</v>
      </c>
      <c r="S36" s="29">
        <f t="shared" si="9"/>
        <v>6.6258019423626354E-4</v>
      </c>
      <c r="T36" s="28">
        <f t="shared" si="10"/>
        <v>23810</v>
      </c>
      <c r="U36" s="29">
        <f t="shared" si="11"/>
        <v>1.8292801344427384E-3</v>
      </c>
      <c r="V36" s="29">
        <f t="shared" si="12"/>
        <v>1.2459301643395009E-3</v>
      </c>
      <c r="W36" s="16">
        <f t="shared" si="13"/>
        <v>66668</v>
      </c>
    </row>
    <row r="37" spans="1:23" x14ac:dyDescent="0.15">
      <c r="A37" s="134" t="s">
        <v>122</v>
      </c>
      <c r="B37" s="30">
        <v>28</v>
      </c>
      <c r="C37" s="31">
        <v>245</v>
      </c>
      <c r="D37" s="18">
        <f t="shared" si="0"/>
        <v>0.10333759337289687</v>
      </c>
      <c r="E37" s="30">
        <v>456</v>
      </c>
      <c r="F37" s="18">
        <f t="shared" si="1"/>
        <v>4.3982117796843127E-2</v>
      </c>
      <c r="G37" s="19">
        <v>10</v>
      </c>
      <c r="H37" s="20">
        <f t="shared" si="2"/>
        <v>1.8612244897959183</v>
      </c>
      <c r="I37" s="21">
        <f t="shared" si="3"/>
        <v>85.722113502935429</v>
      </c>
      <c r="J37" s="22">
        <v>30</v>
      </c>
      <c r="K37" s="23">
        <f t="shared" si="14"/>
        <v>8.5166666666666675</v>
      </c>
      <c r="L37" s="24">
        <f t="shared" si="4"/>
        <v>55.001430986428829</v>
      </c>
      <c r="M37" s="25">
        <f t="shared" si="5"/>
        <v>-189.99856901357117</v>
      </c>
      <c r="N37" s="26">
        <f>ROUND(V37*Hauptstelle!$J$55, Hauptstelle!W52)</f>
        <v>0</v>
      </c>
      <c r="O37" s="27">
        <f t="shared" si="6"/>
        <v>53.542074363992164</v>
      </c>
      <c r="P37" s="24">
        <f t="shared" si="7"/>
        <v>0</v>
      </c>
      <c r="Q37" s="24">
        <f>(P37*(1/Hauptstelle!$J$53))+((L37/100)*Hauptstelle!$J$54)</f>
        <v>2.7500715493214418</v>
      </c>
      <c r="R37" s="28">
        <f t="shared" si="8"/>
        <v>27.500715493214418</v>
      </c>
      <c r="S37" s="29">
        <f t="shared" si="9"/>
        <v>1.2689482090371112E-4</v>
      </c>
      <c r="T37" s="28">
        <f t="shared" si="10"/>
        <v>4560</v>
      </c>
      <c r="U37" s="29">
        <f t="shared" si="11"/>
        <v>3.5033672461398099E-4</v>
      </c>
      <c r="V37" s="29">
        <f t="shared" si="12"/>
        <v>2.3861577275884605E-4</v>
      </c>
      <c r="W37" s="16">
        <f t="shared" si="13"/>
        <v>12768</v>
      </c>
    </row>
    <row r="38" spans="1:23" s="44" customFormat="1" x14ac:dyDescent="0.15">
      <c r="A38" s="32" t="s">
        <v>6</v>
      </c>
      <c r="B38" s="32">
        <f>IF(E38=0,SUM(B3:B37)/35,W38/E38)</f>
        <v>28.051703013967163</v>
      </c>
      <c r="C38" s="32">
        <f>SUM(C3:C37)</f>
        <v>159043</v>
      </c>
      <c r="D38" s="32">
        <f>SUM(D3:D37)</f>
        <v>67.082125970635261</v>
      </c>
      <c r="E38" s="32">
        <f>SUM(E3:E37)</f>
        <v>799876</v>
      </c>
      <c r="F38" s="32"/>
      <c r="G38" s="33"/>
      <c r="H38" s="34">
        <f>E38/C38</f>
        <v>5.0293065397408245</v>
      </c>
      <c r="I38" s="35">
        <f t="shared" si="3"/>
        <v>61.347777145476044</v>
      </c>
      <c r="J38" s="36"/>
      <c r="K38" s="36"/>
      <c r="L38" s="32">
        <f>SUM(L3:L37)</f>
        <v>159043</v>
      </c>
      <c r="M38" s="37"/>
      <c r="N38" s="38">
        <f>SUM(N3:N37)</f>
        <v>70600</v>
      </c>
      <c r="O38" s="39">
        <f>SUM(O3:O37)</f>
        <v>154823.10151482307</v>
      </c>
      <c r="P38" s="40"/>
      <c r="Q38" s="41"/>
      <c r="R38" s="42">
        <f>SUM(R3:R37)</f>
        <v>144058.63112471686</v>
      </c>
      <c r="S38" s="43"/>
      <c r="T38" s="42">
        <f>SUM(T3:T37)</f>
        <v>9789011.9739999976</v>
      </c>
      <c r="U38" s="43"/>
      <c r="V38" s="43"/>
      <c r="W38" s="16">
        <f>SUM(W3:W37)</f>
        <v>22437884</v>
      </c>
    </row>
    <row r="39" spans="1:23" x14ac:dyDescent="0.15">
      <c r="B39" s="44"/>
      <c r="G39" s="16"/>
      <c r="Q39" s="47" t="s">
        <v>84</v>
      </c>
      <c r="R39" s="47">
        <f>Zweigstelle_1!$R$37</f>
        <v>15473.216257853743</v>
      </c>
      <c r="S39" s="47"/>
      <c r="T39" s="47">
        <f>Zweigstelle_1!$T$37</f>
        <v>777786.18</v>
      </c>
    </row>
    <row r="40" spans="1:23" s="15" customFormat="1" ht="63" x14ac:dyDescent="0.15">
      <c r="A40" s="48" t="s">
        <v>63</v>
      </c>
      <c r="B40" s="49" t="s">
        <v>96</v>
      </c>
      <c r="C40" s="50" t="s">
        <v>98</v>
      </c>
      <c r="D40" s="50" t="s">
        <v>102</v>
      </c>
      <c r="E40" s="50" t="s">
        <v>99</v>
      </c>
      <c r="F40" s="50" t="s">
        <v>103</v>
      </c>
      <c r="G40" s="51"/>
      <c r="H40" s="50" t="s">
        <v>100</v>
      </c>
      <c r="I40" s="50" t="s">
        <v>101</v>
      </c>
      <c r="J40" s="52"/>
      <c r="K40" s="53"/>
      <c r="L40" s="50"/>
      <c r="M40" s="54"/>
      <c r="N40" s="132" t="s">
        <v>76</v>
      </c>
      <c r="Q40" s="55" t="s">
        <v>86</v>
      </c>
      <c r="R40" s="56">
        <f>Zweigstelle_2!$R$37</f>
        <v>22175.072858530952</v>
      </c>
      <c r="S40" s="57"/>
      <c r="T40" s="56">
        <f>Zweigstelle_2!$T$37</f>
        <v>767675.65999999992</v>
      </c>
    </row>
    <row r="41" spans="1:23" x14ac:dyDescent="0.15">
      <c r="A41" s="58" t="s">
        <v>40</v>
      </c>
      <c r="B41" s="58">
        <f>Hauptstelle!B38</f>
        <v>28.051703013967163</v>
      </c>
      <c r="C41" s="58">
        <f>C38</f>
        <v>159043</v>
      </c>
      <c r="D41" s="58">
        <f t="shared" ref="D41:D51" si="15">C41/$C$51*100</f>
        <v>67.082125970635246</v>
      </c>
      <c r="E41" s="58">
        <f>E38</f>
        <v>799876</v>
      </c>
      <c r="F41" s="58">
        <f t="shared" ref="F41:F51" si="16">E41/$E$51*100</f>
        <v>77.149650120323884</v>
      </c>
      <c r="G41" s="59"/>
      <c r="H41" s="60">
        <f>Hauptstelle!H38</f>
        <v>5.0293065397408245</v>
      </c>
      <c r="I41" s="60">
        <f>Hauptstelle!I38</f>
        <v>61.347777145476044</v>
      </c>
      <c r="J41" s="61"/>
      <c r="K41" s="58"/>
      <c r="L41" s="62"/>
      <c r="M41" s="58"/>
      <c r="N41" s="63">
        <f>Hauptstelle!N38</f>
        <v>70600</v>
      </c>
      <c r="Q41" s="47" t="s">
        <v>87</v>
      </c>
      <c r="R41" s="47">
        <f>Zweigstelle_3!$R$37</f>
        <v>11361.383838512291</v>
      </c>
      <c r="S41" s="47"/>
      <c r="T41" s="47">
        <f>Zweigstelle_3!$T$37</f>
        <v>550987.13</v>
      </c>
      <c r="W41" s="16">
        <f t="shared" ref="W41:W50" si="17">B41*E41</f>
        <v>22437884</v>
      </c>
    </row>
    <row r="42" spans="1:23" x14ac:dyDescent="0.15">
      <c r="A42" s="58" t="s">
        <v>8</v>
      </c>
      <c r="B42" s="58">
        <f>Zweigstelle_1!B37</f>
        <v>28</v>
      </c>
      <c r="C42" s="64">
        <f>Zweigstelle_1!$C$37</f>
        <v>16532</v>
      </c>
      <c r="D42" s="58">
        <f t="shared" si="15"/>
        <v>6.9729677291458403</v>
      </c>
      <c r="E42" s="64">
        <f>Zweigstelle_1!$E$37</f>
        <v>52555</v>
      </c>
      <c r="F42" s="58">
        <f t="shared" si="16"/>
        <v>5.0690355280988832</v>
      </c>
      <c r="G42" s="59"/>
      <c r="H42" s="60">
        <f>Zweigstelle_1!H37</f>
        <v>3.178986208565207</v>
      </c>
      <c r="I42" s="60">
        <f>Zweigstelle_1!I37</f>
        <v>75.613256482239493</v>
      </c>
      <c r="J42" s="61"/>
      <c r="K42" s="58"/>
      <c r="L42" s="62"/>
      <c r="M42" s="58"/>
      <c r="N42" s="63">
        <f>Zweigstelle_1!N37</f>
        <v>6600</v>
      </c>
      <c r="Q42" s="47" t="s">
        <v>88</v>
      </c>
      <c r="R42" s="47">
        <f>Zweigstelle_4!$R$37</f>
        <v>16411.486120311671</v>
      </c>
      <c r="S42" s="47"/>
      <c r="T42" s="47">
        <f>Zweigstelle_4!$T$37</f>
        <v>530629.47</v>
      </c>
      <c r="W42" s="16">
        <f t="shared" si="17"/>
        <v>1471540</v>
      </c>
    </row>
    <row r="43" spans="1:23" x14ac:dyDescent="0.15">
      <c r="A43" s="58" t="s">
        <v>9</v>
      </c>
      <c r="B43" s="58">
        <f>Zweigstelle_2!B37</f>
        <v>28</v>
      </c>
      <c r="C43" s="64">
        <f>Zweigstelle_2!$C$37</f>
        <v>23551</v>
      </c>
      <c r="D43" s="58">
        <f t="shared" si="15"/>
        <v>9.9334843327554871</v>
      </c>
      <c r="E43" s="64">
        <f>Zweigstelle_2!$E$37</f>
        <v>56396</v>
      </c>
      <c r="F43" s="58">
        <f t="shared" si="16"/>
        <v>5.439507708927116</v>
      </c>
      <c r="G43" s="59"/>
      <c r="H43" s="60">
        <f>Zweigstelle_2!H37</f>
        <v>2.3946329242919622</v>
      </c>
      <c r="I43" s="60">
        <f>Zweigstelle_2!I37</f>
        <v>81.630213183513717</v>
      </c>
      <c r="J43" s="61"/>
      <c r="K43" s="58"/>
      <c r="L43" s="62"/>
      <c r="M43" s="58"/>
      <c r="N43" s="63">
        <f>Zweigstelle_2!N37</f>
        <v>8100</v>
      </c>
      <c r="Q43" s="47" t="s">
        <v>89</v>
      </c>
      <c r="R43" s="47">
        <f>Zweigstelle_5!$R$37</f>
        <v>6398.7607048446398</v>
      </c>
      <c r="S43" s="47"/>
      <c r="T43" s="47">
        <f>Zweigstelle_5!$T$37</f>
        <v>549438.66</v>
      </c>
      <c r="W43" s="16">
        <f t="shared" si="17"/>
        <v>1579088</v>
      </c>
    </row>
    <row r="44" spans="1:23" x14ac:dyDescent="0.15">
      <c r="A44" s="58" t="s">
        <v>10</v>
      </c>
      <c r="B44" s="58">
        <f>Zweigstelle_3!B37</f>
        <v>28</v>
      </c>
      <c r="C44" s="64">
        <f>Zweigstelle_3!$C$37</f>
        <v>11041</v>
      </c>
      <c r="D44" s="58">
        <f t="shared" si="15"/>
        <v>4.6569402793067525</v>
      </c>
      <c r="E44" s="64">
        <f>Zweigstelle_3!$E$37</f>
        <v>40904</v>
      </c>
      <c r="F44" s="58">
        <f t="shared" si="16"/>
        <v>3.9452731279869986</v>
      </c>
      <c r="G44" s="59"/>
      <c r="H44" s="60">
        <f>Zweigstelle_3!H37</f>
        <v>3.7047368897744768</v>
      </c>
      <c r="I44" s="60">
        <f>Zweigstelle_3!I37</f>
        <v>71.580100571593064</v>
      </c>
      <c r="J44" s="61"/>
      <c r="K44" s="58"/>
      <c r="L44" s="62"/>
      <c r="M44" s="58"/>
      <c r="N44" s="63">
        <f>Zweigstelle_3!N37</f>
        <v>4800</v>
      </c>
      <c r="Q44" s="47" t="s">
        <v>90</v>
      </c>
      <c r="R44" s="47">
        <f>Zweigstelle_6!$R$37</f>
        <v>0</v>
      </c>
      <c r="S44" s="47"/>
      <c r="T44" s="47">
        <f>Zweigstelle_6!$T$37</f>
        <v>0</v>
      </c>
      <c r="W44" s="16">
        <f t="shared" si="17"/>
        <v>1145312</v>
      </c>
    </row>
    <row r="45" spans="1:23" x14ac:dyDescent="0.15">
      <c r="A45" s="58" t="s">
        <v>11</v>
      </c>
      <c r="B45" s="58">
        <f>Zweigstelle_4!B37</f>
        <v>28</v>
      </c>
      <c r="C45" s="64">
        <f>Zweigstelle_4!$C$37</f>
        <v>17237</v>
      </c>
      <c r="D45" s="58">
        <f t="shared" si="15"/>
        <v>7.2703269264025439</v>
      </c>
      <c r="E45" s="64">
        <f>Zweigstelle_4!$E$37</f>
        <v>40412</v>
      </c>
      <c r="F45" s="58">
        <f t="shared" si="16"/>
        <v>3.8978187377325098</v>
      </c>
      <c r="G45" s="59"/>
      <c r="H45" s="60">
        <f>Zweigstelle_4!H37</f>
        <v>2.3444915008412135</v>
      </c>
      <c r="I45" s="60">
        <f>Zweigstelle_4!I37</f>
        <v>82.014859719574247</v>
      </c>
      <c r="J45" s="61"/>
      <c r="K45" s="58"/>
      <c r="L45" s="62"/>
      <c r="M45" s="58"/>
      <c r="N45" s="63">
        <f>Zweigstelle_4!N37</f>
        <v>5800</v>
      </c>
      <c r="Q45" s="47" t="s">
        <v>91</v>
      </c>
      <c r="R45" s="47">
        <f>Zweigstelle_7!$R$37</f>
        <v>0</v>
      </c>
      <c r="S45" s="47"/>
      <c r="T45" s="47">
        <f>Zweigstelle_7!$T$37</f>
        <v>0</v>
      </c>
      <c r="W45" s="16">
        <f t="shared" si="17"/>
        <v>1131536</v>
      </c>
    </row>
    <row r="46" spans="1:23" x14ac:dyDescent="0.15">
      <c r="A46" s="58" t="s">
        <v>12</v>
      </c>
      <c r="B46" s="58">
        <f>Zweigstelle_5!B37</f>
        <v>27.618899225516703</v>
      </c>
      <c r="C46" s="64">
        <f>Zweigstelle_5!$C$37</f>
        <v>8683</v>
      </c>
      <c r="D46" s="58">
        <f t="shared" si="15"/>
        <v>3.6623686663545452</v>
      </c>
      <c r="E46" s="64">
        <f>Zweigstelle_5!$E$37</f>
        <v>43642</v>
      </c>
      <c r="F46" s="58">
        <f t="shared" si="16"/>
        <v>4.2093587387934814</v>
      </c>
      <c r="G46" s="59"/>
      <c r="H46" s="60">
        <f>Zweigstelle_5!H37</f>
        <v>5.0261430381204653</v>
      </c>
      <c r="I46" s="60">
        <f>Zweigstelle_5!I37</f>
        <v>61.968071763594118</v>
      </c>
      <c r="J46" s="61"/>
      <c r="K46" s="58"/>
      <c r="L46" s="62"/>
      <c r="M46" s="58"/>
      <c r="N46" s="63">
        <f>Zweigstelle_5!N37</f>
        <v>3600</v>
      </c>
      <c r="Q46" s="47" t="s">
        <v>92</v>
      </c>
      <c r="R46" s="47">
        <f>Zweigstelle_8!$R$37</f>
        <v>0</v>
      </c>
      <c r="S46" s="47"/>
      <c r="T46" s="47">
        <f>Zweigstelle_8!$T$37</f>
        <v>0</v>
      </c>
      <c r="W46" s="16">
        <f t="shared" si="17"/>
        <v>1205344</v>
      </c>
    </row>
    <row r="47" spans="1:23" x14ac:dyDescent="0.15">
      <c r="A47" s="58" t="s">
        <v>13</v>
      </c>
      <c r="B47" s="58">
        <f>Zweigstelle_6!B37</f>
        <v>28.2</v>
      </c>
      <c r="C47" s="64">
        <f>Zweigstelle_6!$C$37</f>
        <v>0</v>
      </c>
      <c r="D47" s="58">
        <f t="shared" si="15"/>
        <v>0</v>
      </c>
      <c r="E47" s="64">
        <f>Zweigstelle_6!$E$37</f>
        <v>0</v>
      </c>
      <c r="F47" s="58">
        <f t="shared" si="16"/>
        <v>0</v>
      </c>
      <c r="G47" s="59"/>
      <c r="H47" s="60" t="e">
        <f>Zweigstelle_6!H37</f>
        <v>#DIV/0!</v>
      </c>
      <c r="I47" s="60" t="e">
        <f>Zweigstelle_6!I37</f>
        <v>#DIV/0!</v>
      </c>
      <c r="J47" s="61"/>
      <c r="K47" s="58"/>
      <c r="L47" s="62"/>
      <c r="M47" s="58"/>
      <c r="N47" s="63">
        <f>Zweigstelle_6!N37</f>
        <v>0</v>
      </c>
      <c r="Q47" s="47" t="s">
        <v>93</v>
      </c>
      <c r="R47" s="47">
        <f>Zweigstelle_9!$R$37</f>
        <v>842</v>
      </c>
      <c r="S47" s="47"/>
      <c r="T47" s="47">
        <f>Zweigstelle_9!$T$37</f>
        <v>50520</v>
      </c>
      <c r="W47" s="16">
        <f t="shared" si="17"/>
        <v>0</v>
      </c>
    </row>
    <row r="48" spans="1:23" x14ac:dyDescent="0.15">
      <c r="A48" s="58" t="s">
        <v>14</v>
      </c>
      <c r="B48" s="58">
        <f>Zweigstelle_7!B37</f>
        <v>28.2</v>
      </c>
      <c r="C48" s="64">
        <f>Zweigstelle_7!$C$37</f>
        <v>0</v>
      </c>
      <c r="D48" s="58">
        <f t="shared" si="15"/>
        <v>0</v>
      </c>
      <c r="E48" s="64">
        <f>Zweigstelle_7!$E$37</f>
        <v>0</v>
      </c>
      <c r="F48" s="58">
        <f t="shared" si="16"/>
        <v>0</v>
      </c>
      <c r="G48" s="59"/>
      <c r="H48" s="60" t="e">
        <f>Zweigstelle_7!H37</f>
        <v>#DIV/0!</v>
      </c>
      <c r="I48" s="60" t="e">
        <f>Zweigstelle_7!I37</f>
        <v>#DIV/0!</v>
      </c>
      <c r="J48" s="61"/>
      <c r="K48" s="58"/>
      <c r="L48" s="62"/>
      <c r="M48" s="58"/>
      <c r="N48" s="63">
        <f>Zweigstelle_7!N37</f>
        <v>0</v>
      </c>
      <c r="Q48" s="47" t="s">
        <v>85</v>
      </c>
      <c r="R48" s="47">
        <f>SUM(R38:R47)</f>
        <v>216720.55090477015</v>
      </c>
      <c r="S48" s="47"/>
      <c r="T48" s="47">
        <f>SUM(T38:T47)</f>
        <v>13016049.073999999</v>
      </c>
      <c r="W48" s="16">
        <f t="shared" si="17"/>
        <v>0</v>
      </c>
    </row>
    <row r="49" spans="1:23" x14ac:dyDescent="0.15">
      <c r="A49" s="58" t="s">
        <v>15</v>
      </c>
      <c r="B49" s="58">
        <f>Zweigstelle_8!B37</f>
        <v>28.2</v>
      </c>
      <c r="C49" s="64">
        <f>Zweigstelle_8!$C$37</f>
        <v>0</v>
      </c>
      <c r="D49" s="58">
        <f t="shared" si="15"/>
        <v>0</v>
      </c>
      <c r="E49" s="64">
        <f>Zweigstelle_8!$E$37</f>
        <v>0</v>
      </c>
      <c r="F49" s="58">
        <f t="shared" si="16"/>
        <v>0</v>
      </c>
      <c r="G49" s="59"/>
      <c r="H49" s="60" t="e">
        <f>Zweigstelle_8!H37</f>
        <v>#DIV/0!</v>
      </c>
      <c r="I49" s="60" t="e">
        <f>Zweigstelle_8!I37</f>
        <v>#DIV/0!</v>
      </c>
      <c r="J49" s="61"/>
      <c r="K49" s="58"/>
      <c r="L49" s="62"/>
      <c r="M49" s="58"/>
      <c r="N49" s="63">
        <f>Zweigstelle_8!N37</f>
        <v>0</v>
      </c>
      <c r="W49" s="16">
        <f t="shared" si="17"/>
        <v>0</v>
      </c>
    </row>
    <row r="50" spans="1:23" x14ac:dyDescent="0.15">
      <c r="A50" s="58" t="s">
        <v>16</v>
      </c>
      <c r="B50" s="58">
        <f>Zweigstelle_9!B37</f>
        <v>28</v>
      </c>
      <c r="C50" s="64">
        <f>Zweigstelle_9!$C$37</f>
        <v>1000</v>
      </c>
      <c r="D50" s="58">
        <f t="shared" si="15"/>
        <v>0.42178609539957906</v>
      </c>
      <c r="E50" s="64">
        <f>Zweigstelle_9!$E$37</f>
        <v>3000</v>
      </c>
      <c r="F50" s="58">
        <f t="shared" si="16"/>
        <v>0.28935603813712585</v>
      </c>
      <c r="G50" s="59"/>
      <c r="H50" s="60">
        <f>Zweigstelle_9!H37</f>
        <v>3</v>
      </c>
      <c r="I50" s="60">
        <f>Zweigstelle_9!I37</f>
        <v>76.986301369863014</v>
      </c>
      <c r="J50" s="61"/>
      <c r="K50" s="58"/>
      <c r="L50" s="62"/>
      <c r="M50" s="58"/>
      <c r="N50" s="63">
        <f>Zweigstelle_9!N37</f>
        <v>400</v>
      </c>
      <c r="W50" s="16">
        <f t="shared" si="17"/>
        <v>84000</v>
      </c>
    </row>
    <row r="51" spans="1:23" x14ac:dyDescent="0.15">
      <c r="A51" s="65" t="s">
        <v>77</v>
      </c>
      <c r="B51" s="65">
        <f>IF(E51=0,SUM(W41:W50)/10,W51/E51)</f>
        <v>28.023846795623008</v>
      </c>
      <c r="C51" s="66">
        <f>SUM(C41:C50)</f>
        <v>237087</v>
      </c>
      <c r="D51" s="65">
        <f t="shared" si="15"/>
        <v>100</v>
      </c>
      <c r="E51" s="66">
        <f>SUM(E41:E50)</f>
        <v>1036785</v>
      </c>
      <c r="F51" s="65">
        <f t="shared" si="16"/>
        <v>100</v>
      </c>
      <c r="G51" s="67"/>
      <c r="H51" s="68">
        <f>E51/C51</f>
        <v>4.3730149691885254</v>
      </c>
      <c r="I51" s="35">
        <f>((365-(H51*30))*100)/365</f>
        <v>64.057411212149105</v>
      </c>
      <c r="J51" s="69"/>
      <c r="K51" s="65"/>
      <c r="L51" s="70"/>
      <c r="M51" s="65"/>
      <c r="N51" s="63">
        <f>SUM(N41:N50)</f>
        <v>99900</v>
      </c>
      <c r="W51" s="16">
        <f>SUM(W41:W50)</f>
        <v>29054704</v>
      </c>
    </row>
    <row r="52" spans="1:23" x14ac:dyDescent="0.15">
      <c r="F52" s="44"/>
      <c r="G52" s="71"/>
      <c r="H52" s="44"/>
      <c r="I52" s="44"/>
      <c r="J52" s="72"/>
      <c r="K52" s="44"/>
      <c r="L52" s="73"/>
      <c r="N52" s="74" t="s">
        <v>106</v>
      </c>
      <c r="W52" s="16">
        <f>IF(J56=10,-1,-2)</f>
        <v>-2</v>
      </c>
    </row>
    <row r="53" spans="1:23" x14ac:dyDescent="0.15">
      <c r="B53" s="75" t="s">
        <v>67</v>
      </c>
      <c r="C53" s="41"/>
      <c r="D53" s="76"/>
      <c r="E53" s="41"/>
      <c r="F53" s="76"/>
      <c r="G53" s="41"/>
      <c r="H53" s="77"/>
      <c r="I53" s="78"/>
      <c r="J53" s="79">
        <v>10</v>
      </c>
      <c r="N53" s="80" t="s">
        <v>107</v>
      </c>
    </row>
    <row r="54" spans="1:23" x14ac:dyDescent="0.15">
      <c r="B54" s="81" t="s">
        <v>95</v>
      </c>
      <c r="C54" s="17"/>
      <c r="D54" s="82"/>
      <c r="E54" s="17"/>
      <c r="F54" s="82"/>
      <c r="G54" s="17"/>
      <c r="H54" s="83"/>
      <c r="I54" s="21"/>
      <c r="J54" s="84">
        <v>5</v>
      </c>
      <c r="N54" s="80" t="s">
        <v>108</v>
      </c>
    </row>
    <row r="55" spans="1:23" x14ac:dyDescent="0.15">
      <c r="B55" s="39" t="s">
        <v>94</v>
      </c>
      <c r="C55" s="41"/>
      <c r="D55" s="76"/>
      <c r="E55" s="41"/>
      <c r="F55" s="76"/>
      <c r="G55" s="41"/>
      <c r="H55" s="85"/>
      <c r="I55" s="78"/>
      <c r="J55" s="86">
        <v>100000</v>
      </c>
      <c r="N55" s="80" t="s">
        <v>109</v>
      </c>
    </row>
    <row r="56" spans="1:23" x14ac:dyDescent="0.15">
      <c r="B56" s="87" t="s">
        <v>105</v>
      </c>
      <c r="C56" s="2"/>
      <c r="D56" s="2"/>
      <c r="E56" s="2"/>
      <c r="F56" s="2"/>
      <c r="G56" s="88"/>
      <c r="H56" s="2"/>
      <c r="I56" s="2"/>
      <c r="J56" s="89">
        <v>100</v>
      </c>
      <c r="N56" s="90" t="s">
        <v>110</v>
      </c>
    </row>
  </sheetData>
  <mergeCells count="1">
    <mergeCell ref="B1:J1"/>
  </mergeCells>
  <phoneticPr fontId="0" type="noConversion"/>
  <pageMargins left="0.78740157499999996" right="0.78740157499999996" top="0.984251969" bottom="0.984251969" header="0.4921259845" footer="0.4921259845"/>
  <pageSetup paperSize="9" scale="97" orientation="landscape"/>
  <headerFooter alignWithMargins="0"/>
  <rowBreaks count="1" manualBreakCount="1">
    <brk id="39" max="16383" man="1"/>
  </rowBreaks>
  <colBreaks count="1" manualBreakCount="1">
    <brk id="14" max="1048575" man="1"/>
  </colBreaks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7"/>
  <sheetViews>
    <sheetView workbookViewId="0">
      <selection activeCell="G2" sqref="G2:G36"/>
    </sheetView>
  </sheetViews>
  <sheetFormatPr baseColWidth="10" defaultColWidth="11.5" defaultRowHeight="11" x14ac:dyDescent="0.15"/>
  <cols>
    <col min="1" max="1" width="19.1640625" style="93" customWidth="1"/>
    <col min="2" max="2" width="6.1640625" style="93" customWidth="1"/>
    <col min="3" max="3" width="6.83203125" style="93" bestFit="1" customWidth="1"/>
    <col min="4" max="4" width="7.1640625" style="93" bestFit="1" customWidth="1"/>
    <col min="5" max="5" width="8" style="93" bestFit="1" customWidth="1"/>
    <col min="6" max="6" width="7.1640625" style="93" bestFit="1" customWidth="1"/>
    <col min="7" max="7" width="7.33203125" style="93" bestFit="1" customWidth="1"/>
    <col min="8" max="8" width="6.6640625" style="93" bestFit="1" customWidth="1"/>
    <col min="9" max="10" width="10.5" style="93" bestFit="1" customWidth="1"/>
    <col min="11" max="11" width="6.33203125" style="93" bestFit="1" customWidth="1"/>
    <col min="12" max="12" width="6.83203125" style="93" bestFit="1" customWidth="1"/>
    <col min="13" max="13" width="6" style="93" bestFit="1" customWidth="1"/>
    <col min="14" max="14" width="14.33203125" style="93" bestFit="1" customWidth="1"/>
    <col min="15" max="22" width="13.5" style="93" bestFit="1" customWidth="1"/>
    <col min="23" max="23" width="12.33203125" style="93" customWidth="1"/>
    <col min="24" max="16384" width="11.5" style="93"/>
  </cols>
  <sheetData>
    <row r="1" spans="1:23" ht="36" x14ac:dyDescent="0.15">
      <c r="A1" s="1" t="s">
        <v>15</v>
      </c>
      <c r="B1" s="91" t="s">
        <v>96</v>
      </c>
      <c r="C1" s="2" t="s">
        <v>39</v>
      </c>
      <c r="D1" s="4" t="s">
        <v>83</v>
      </c>
      <c r="E1" s="3" t="s">
        <v>7</v>
      </c>
      <c r="F1" s="4" t="s">
        <v>83</v>
      </c>
      <c r="G1" s="5" t="s">
        <v>66</v>
      </c>
      <c r="H1" s="6" t="s">
        <v>80</v>
      </c>
      <c r="I1" s="7" t="s">
        <v>78</v>
      </c>
      <c r="J1" s="7" t="s">
        <v>79</v>
      </c>
      <c r="K1" s="7" t="s">
        <v>81</v>
      </c>
      <c r="L1" s="8" t="s">
        <v>82</v>
      </c>
      <c r="M1" s="9" t="s">
        <v>123</v>
      </c>
      <c r="N1" s="92" t="s">
        <v>76</v>
      </c>
      <c r="O1" s="11" t="s">
        <v>68</v>
      </c>
      <c r="P1" s="12" t="s">
        <v>69</v>
      </c>
      <c r="Q1" s="12" t="s">
        <v>70</v>
      </c>
      <c r="R1" s="13" t="s">
        <v>71</v>
      </c>
      <c r="S1" s="14" t="s">
        <v>72</v>
      </c>
      <c r="T1" s="13" t="s">
        <v>73</v>
      </c>
      <c r="U1" s="14" t="s">
        <v>74</v>
      </c>
      <c r="V1" s="14" t="s">
        <v>75</v>
      </c>
      <c r="W1" s="15" t="s">
        <v>97</v>
      </c>
    </row>
    <row r="2" spans="1:23" x14ac:dyDescent="0.15">
      <c r="A2" s="134" t="s">
        <v>0</v>
      </c>
      <c r="B2" s="30">
        <v>28</v>
      </c>
      <c r="C2" s="30"/>
      <c r="D2" s="47">
        <f>C2/Hauptstelle!$E$51*100</f>
        <v>0</v>
      </c>
      <c r="E2" s="30"/>
      <c r="F2" s="47">
        <f>E2/Hauptstelle!$E$51*100</f>
        <v>0</v>
      </c>
      <c r="G2" s="19">
        <v>16.84</v>
      </c>
      <c r="H2" s="20" t="e">
        <f t="shared" ref="H2:H36" si="0">E2/C2</f>
        <v>#DIV/0!</v>
      </c>
      <c r="I2" s="21" t="e">
        <f t="shared" ref="I2:I37" si="1">((365-(H2*B2))*100)/365</f>
        <v>#DIV/0!</v>
      </c>
      <c r="J2" s="22">
        <v>78</v>
      </c>
      <c r="K2" s="23">
        <f>((100-J2)*365)/(100*30)</f>
        <v>2.6766666666666667</v>
      </c>
      <c r="L2" s="24" t="str">
        <f t="shared" ref="L2:L36" si="2">IF($O$37=0,"0",(O2/$O$37)*$C$37)</f>
        <v>0</v>
      </c>
      <c r="M2" s="25">
        <f t="shared" ref="M2:M36" si="3">L2-C2</f>
        <v>0</v>
      </c>
      <c r="N2" s="26">
        <f>ROUND(V2*Hauptstelle!$J$55, Hauptstelle!W52)</f>
        <v>0</v>
      </c>
      <c r="O2" s="27">
        <f t="shared" ref="O2:O36" si="4">E2/K2</f>
        <v>0</v>
      </c>
      <c r="P2" s="24">
        <f t="shared" ref="P2:P36" si="5">IF(M2&lt;0,0,M2)</f>
        <v>0</v>
      </c>
      <c r="Q2" s="24">
        <f>(P2*(1/Hauptstelle!$J$53))+((L2/100)*Hauptstelle!$J$54)</f>
        <v>0</v>
      </c>
      <c r="R2" s="28">
        <f t="shared" ref="R2:R36" si="6">Q2*G2</f>
        <v>0</v>
      </c>
      <c r="S2" s="29">
        <f>R2/Hauptstelle!$R$48</f>
        <v>0</v>
      </c>
      <c r="T2" s="28">
        <f t="shared" ref="T2:T36" si="7">E2*G2</f>
        <v>0</v>
      </c>
      <c r="U2" s="29">
        <f>T2/Hauptstelle!$T$48</f>
        <v>0</v>
      </c>
      <c r="V2" s="29">
        <f t="shared" ref="V2:V36" si="8">(S2+U2)/2</f>
        <v>0</v>
      </c>
      <c r="W2" s="16">
        <f t="shared" ref="W2:W36" si="9">B2*E2</f>
        <v>0</v>
      </c>
    </row>
    <row r="3" spans="1:23" x14ac:dyDescent="0.15">
      <c r="A3" s="134" t="s">
        <v>1</v>
      </c>
      <c r="B3" s="30">
        <v>28</v>
      </c>
      <c r="C3" s="30"/>
      <c r="D3" s="47">
        <f>C3/Hauptstelle!$E$51*100</f>
        <v>0</v>
      </c>
      <c r="E3" s="30"/>
      <c r="F3" s="47">
        <f>E3/Hauptstelle!$E$51*100</f>
        <v>0</v>
      </c>
      <c r="G3" s="19">
        <v>14.9</v>
      </c>
      <c r="H3" s="20" t="e">
        <f t="shared" si="0"/>
        <v>#DIV/0!</v>
      </c>
      <c r="I3" s="21" t="e">
        <f t="shared" si="1"/>
        <v>#DIV/0!</v>
      </c>
      <c r="J3" s="22">
        <v>60</v>
      </c>
      <c r="K3" s="23">
        <f t="shared" ref="K3:K36" si="10">((100-J3)*365)/(100*30)</f>
        <v>4.8666666666666663</v>
      </c>
      <c r="L3" s="24" t="str">
        <f t="shared" si="2"/>
        <v>0</v>
      </c>
      <c r="M3" s="25">
        <f t="shared" si="3"/>
        <v>0</v>
      </c>
      <c r="N3" s="26">
        <f>ROUND(V3*Hauptstelle!$J$55, Hauptstelle!W52)</f>
        <v>0</v>
      </c>
      <c r="O3" s="27">
        <f t="shared" si="4"/>
        <v>0</v>
      </c>
      <c r="P3" s="24">
        <f t="shared" si="5"/>
        <v>0</v>
      </c>
      <c r="Q3" s="24">
        <f>(P3*(1/Hauptstelle!$J$53))+((L3/100)*Hauptstelle!$J$54)</f>
        <v>0</v>
      </c>
      <c r="R3" s="28">
        <f t="shared" si="6"/>
        <v>0</v>
      </c>
      <c r="S3" s="29">
        <f>R3/Hauptstelle!$R$48</f>
        <v>0</v>
      </c>
      <c r="T3" s="28">
        <f t="shared" si="7"/>
        <v>0</v>
      </c>
      <c r="U3" s="29">
        <f>T3/Hauptstelle!$T$48</f>
        <v>0</v>
      </c>
      <c r="V3" s="29">
        <f t="shared" si="8"/>
        <v>0</v>
      </c>
      <c r="W3" s="16">
        <f t="shared" si="9"/>
        <v>0</v>
      </c>
    </row>
    <row r="4" spans="1:23" x14ac:dyDescent="0.15">
      <c r="A4" s="134" t="s">
        <v>2</v>
      </c>
      <c r="B4" s="30">
        <v>28</v>
      </c>
      <c r="C4" s="30"/>
      <c r="D4" s="47">
        <f>C4/Hauptstelle!$E$51*100</f>
        <v>0</v>
      </c>
      <c r="E4" s="30"/>
      <c r="F4" s="47">
        <f>E4/Hauptstelle!$E$51*100</f>
        <v>0</v>
      </c>
      <c r="G4" s="19">
        <v>11.21</v>
      </c>
      <c r="H4" s="20" t="e">
        <f t="shared" si="0"/>
        <v>#DIV/0!</v>
      </c>
      <c r="I4" s="21" t="e">
        <f t="shared" si="1"/>
        <v>#DIV/0!</v>
      </c>
      <c r="J4" s="22">
        <v>60</v>
      </c>
      <c r="K4" s="23">
        <f t="shared" si="10"/>
        <v>4.8666666666666663</v>
      </c>
      <c r="L4" s="24" t="str">
        <f t="shared" si="2"/>
        <v>0</v>
      </c>
      <c r="M4" s="25">
        <f t="shared" si="3"/>
        <v>0</v>
      </c>
      <c r="N4" s="26">
        <f>ROUND(V4*Hauptstelle!$J$55, Hauptstelle!W52)</f>
        <v>0</v>
      </c>
      <c r="O4" s="27">
        <f t="shared" si="4"/>
        <v>0</v>
      </c>
      <c r="P4" s="24">
        <f t="shared" si="5"/>
        <v>0</v>
      </c>
      <c r="Q4" s="24">
        <f>(P4*(1/Hauptstelle!$J$53))+((L4/100)*Hauptstelle!$J$54)</f>
        <v>0</v>
      </c>
      <c r="R4" s="28">
        <f t="shared" si="6"/>
        <v>0</v>
      </c>
      <c r="S4" s="29">
        <f>R4/Hauptstelle!$R$48</f>
        <v>0</v>
      </c>
      <c r="T4" s="28">
        <f t="shared" si="7"/>
        <v>0</v>
      </c>
      <c r="U4" s="29">
        <f>T4/Hauptstelle!$T$48</f>
        <v>0</v>
      </c>
      <c r="V4" s="29">
        <f t="shared" si="8"/>
        <v>0</v>
      </c>
      <c r="W4" s="16">
        <f t="shared" si="9"/>
        <v>0</v>
      </c>
    </row>
    <row r="5" spans="1:23" x14ac:dyDescent="0.15">
      <c r="A5" s="134" t="s">
        <v>112</v>
      </c>
      <c r="B5" s="30">
        <v>28</v>
      </c>
      <c r="C5" s="30"/>
      <c r="D5" s="47">
        <f>C5/Hauptstelle!$E$51*100</f>
        <v>0</v>
      </c>
      <c r="E5" s="30"/>
      <c r="F5" s="47">
        <f>E5/Hauptstelle!$E$51*100</f>
        <v>0</v>
      </c>
      <c r="G5" s="19">
        <v>13.61</v>
      </c>
      <c r="H5" s="20" t="e">
        <f t="shared" si="0"/>
        <v>#DIV/0!</v>
      </c>
      <c r="I5" s="21" t="e">
        <f t="shared" si="1"/>
        <v>#DIV/0!</v>
      </c>
      <c r="J5" s="22">
        <v>52</v>
      </c>
      <c r="K5" s="23">
        <f t="shared" si="10"/>
        <v>5.84</v>
      </c>
      <c r="L5" s="24" t="str">
        <f t="shared" si="2"/>
        <v>0</v>
      </c>
      <c r="M5" s="25">
        <f t="shared" si="3"/>
        <v>0</v>
      </c>
      <c r="N5" s="26">
        <f>ROUND(V5*Hauptstelle!$J$55, Hauptstelle!W52)</f>
        <v>0</v>
      </c>
      <c r="O5" s="27">
        <f t="shared" si="4"/>
        <v>0</v>
      </c>
      <c r="P5" s="24">
        <f t="shared" si="5"/>
        <v>0</v>
      </c>
      <c r="Q5" s="24">
        <f>(P5*(1/Hauptstelle!$J$53))+((L5/100)*Hauptstelle!$J$54)</f>
        <v>0</v>
      </c>
      <c r="R5" s="28">
        <f t="shared" si="6"/>
        <v>0</v>
      </c>
      <c r="S5" s="29">
        <f>R5/Hauptstelle!$R$48</f>
        <v>0</v>
      </c>
      <c r="T5" s="28">
        <f t="shared" si="7"/>
        <v>0</v>
      </c>
      <c r="U5" s="29">
        <f>T5/Hauptstelle!$T$48</f>
        <v>0</v>
      </c>
      <c r="V5" s="29">
        <f t="shared" si="8"/>
        <v>0</v>
      </c>
      <c r="W5" s="16">
        <f t="shared" si="9"/>
        <v>0</v>
      </c>
    </row>
    <row r="6" spans="1:23" x14ac:dyDescent="0.15">
      <c r="A6" s="134" t="s">
        <v>3</v>
      </c>
      <c r="B6" s="30">
        <v>28</v>
      </c>
      <c r="C6" s="30"/>
      <c r="D6" s="47">
        <f>C6/Hauptstelle!$E$51*100</f>
        <v>0</v>
      </c>
      <c r="E6" s="30"/>
      <c r="F6" s="47">
        <f>E6/Hauptstelle!$E$51*100</f>
        <v>0</v>
      </c>
      <c r="G6" s="19">
        <v>51.13</v>
      </c>
      <c r="H6" s="20" t="e">
        <f t="shared" si="0"/>
        <v>#DIV/0!</v>
      </c>
      <c r="I6" s="21" t="e">
        <f t="shared" si="1"/>
        <v>#DIV/0!</v>
      </c>
      <c r="J6" s="22">
        <v>73</v>
      </c>
      <c r="K6" s="23">
        <f t="shared" si="10"/>
        <v>3.2850000000000001</v>
      </c>
      <c r="L6" s="24" t="str">
        <f t="shared" si="2"/>
        <v>0</v>
      </c>
      <c r="M6" s="25">
        <f t="shared" si="3"/>
        <v>0</v>
      </c>
      <c r="N6" s="26">
        <f>ROUND(V6*Hauptstelle!$J$55, Hauptstelle!W52)</f>
        <v>0</v>
      </c>
      <c r="O6" s="27">
        <f t="shared" si="4"/>
        <v>0</v>
      </c>
      <c r="P6" s="24">
        <f t="shared" si="5"/>
        <v>0</v>
      </c>
      <c r="Q6" s="24">
        <f>(P6*(1/Hauptstelle!$J$53))+((L6/100)*Hauptstelle!$J$54)</f>
        <v>0</v>
      </c>
      <c r="R6" s="28">
        <f t="shared" si="6"/>
        <v>0</v>
      </c>
      <c r="S6" s="29">
        <f>R6/Hauptstelle!$R$48</f>
        <v>0</v>
      </c>
      <c r="T6" s="28">
        <f t="shared" si="7"/>
        <v>0</v>
      </c>
      <c r="U6" s="29">
        <f>T6/Hauptstelle!$T$48</f>
        <v>0</v>
      </c>
      <c r="V6" s="29">
        <f t="shared" si="8"/>
        <v>0</v>
      </c>
      <c r="W6" s="16">
        <f t="shared" si="9"/>
        <v>0</v>
      </c>
    </row>
    <row r="7" spans="1:23" x14ac:dyDescent="0.15">
      <c r="A7" s="134" t="s">
        <v>41</v>
      </c>
      <c r="B7" s="30">
        <v>28</v>
      </c>
      <c r="C7" s="30"/>
      <c r="D7" s="47">
        <f>C7/Hauptstelle!$E$51*100</f>
        <v>0</v>
      </c>
      <c r="E7" s="30"/>
      <c r="F7" s="47">
        <f>E7/Hauptstelle!$E$51*100</f>
        <v>0</v>
      </c>
      <c r="G7" s="19">
        <v>19.399999999999999</v>
      </c>
      <c r="H7" s="20" t="e">
        <f t="shared" si="0"/>
        <v>#DIV/0!</v>
      </c>
      <c r="I7" s="21" t="e">
        <f t="shared" si="1"/>
        <v>#DIV/0!</v>
      </c>
      <c r="J7" s="22">
        <v>50</v>
      </c>
      <c r="K7" s="23">
        <f t="shared" si="10"/>
        <v>6.083333333333333</v>
      </c>
      <c r="L7" s="24" t="str">
        <f t="shared" si="2"/>
        <v>0</v>
      </c>
      <c r="M7" s="25">
        <f t="shared" si="3"/>
        <v>0</v>
      </c>
      <c r="N7" s="26">
        <f>ROUND(V7*Hauptstelle!$J$55, Hauptstelle!W52)</f>
        <v>0</v>
      </c>
      <c r="O7" s="27">
        <f t="shared" si="4"/>
        <v>0</v>
      </c>
      <c r="P7" s="24">
        <f t="shared" si="5"/>
        <v>0</v>
      </c>
      <c r="Q7" s="24">
        <f>(P7*(1/Hauptstelle!$J$53))+((L7/100)*Hauptstelle!$J$54)</f>
        <v>0</v>
      </c>
      <c r="R7" s="28">
        <f t="shared" si="6"/>
        <v>0</v>
      </c>
      <c r="S7" s="29">
        <f>R7/Hauptstelle!$R$48</f>
        <v>0</v>
      </c>
      <c r="T7" s="28">
        <f t="shared" si="7"/>
        <v>0</v>
      </c>
      <c r="U7" s="29">
        <f>T7/Hauptstelle!$T$48</f>
        <v>0</v>
      </c>
      <c r="V7" s="29">
        <f t="shared" si="8"/>
        <v>0</v>
      </c>
      <c r="W7" s="16">
        <f t="shared" si="9"/>
        <v>0</v>
      </c>
    </row>
    <row r="8" spans="1:23" x14ac:dyDescent="0.15">
      <c r="A8" s="134" t="s">
        <v>42</v>
      </c>
      <c r="B8" s="30">
        <v>28</v>
      </c>
      <c r="C8" s="30"/>
      <c r="D8" s="47">
        <f>C8/Hauptstelle!$E$51*100</f>
        <v>0</v>
      </c>
      <c r="E8" s="30"/>
      <c r="F8" s="47">
        <f>E8/Hauptstelle!$E$51*100</f>
        <v>0</v>
      </c>
      <c r="G8" s="19">
        <v>25.8</v>
      </c>
      <c r="H8" s="20" t="e">
        <f t="shared" si="0"/>
        <v>#DIV/0!</v>
      </c>
      <c r="I8" s="21" t="e">
        <f t="shared" si="1"/>
        <v>#DIV/0!</v>
      </c>
      <c r="J8" s="22">
        <v>50</v>
      </c>
      <c r="K8" s="23">
        <f t="shared" si="10"/>
        <v>6.083333333333333</v>
      </c>
      <c r="L8" s="24" t="str">
        <f t="shared" si="2"/>
        <v>0</v>
      </c>
      <c r="M8" s="25">
        <f t="shared" si="3"/>
        <v>0</v>
      </c>
      <c r="N8" s="26">
        <f>ROUND(V8*Hauptstelle!$J$55, Hauptstelle!W52)</f>
        <v>0</v>
      </c>
      <c r="O8" s="27">
        <f t="shared" si="4"/>
        <v>0</v>
      </c>
      <c r="P8" s="24">
        <f t="shared" si="5"/>
        <v>0</v>
      </c>
      <c r="Q8" s="24">
        <f>(P8*(1/Hauptstelle!$J$53))+((L8/100)*Hauptstelle!$J$54)</f>
        <v>0</v>
      </c>
      <c r="R8" s="28">
        <f t="shared" si="6"/>
        <v>0</v>
      </c>
      <c r="S8" s="29">
        <f>R8/Hauptstelle!$R$48</f>
        <v>0</v>
      </c>
      <c r="T8" s="28">
        <f t="shared" si="7"/>
        <v>0</v>
      </c>
      <c r="U8" s="29">
        <f>T8/Hauptstelle!$T$48</f>
        <v>0</v>
      </c>
      <c r="V8" s="29">
        <f t="shared" si="8"/>
        <v>0</v>
      </c>
      <c r="W8" s="16">
        <f t="shared" si="9"/>
        <v>0</v>
      </c>
    </row>
    <row r="9" spans="1:23" x14ac:dyDescent="0.15">
      <c r="A9" s="134" t="s">
        <v>43</v>
      </c>
      <c r="B9" s="30">
        <v>28</v>
      </c>
      <c r="C9" s="30"/>
      <c r="D9" s="47">
        <f>C9/Hauptstelle!$E$51*100</f>
        <v>0</v>
      </c>
      <c r="E9" s="30"/>
      <c r="F9" s="47">
        <f>E9/Hauptstelle!$E$51*100</f>
        <v>0</v>
      </c>
      <c r="G9" s="19">
        <v>13.5</v>
      </c>
      <c r="H9" s="20" t="e">
        <f t="shared" si="0"/>
        <v>#DIV/0!</v>
      </c>
      <c r="I9" s="21" t="e">
        <f t="shared" si="1"/>
        <v>#DIV/0!</v>
      </c>
      <c r="J9" s="22">
        <v>47</v>
      </c>
      <c r="K9" s="23">
        <f t="shared" si="10"/>
        <v>6.4483333333333333</v>
      </c>
      <c r="L9" s="24" t="str">
        <f t="shared" si="2"/>
        <v>0</v>
      </c>
      <c r="M9" s="25">
        <f t="shared" si="3"/>
        <v>0</v>
      </c>
      <c r="N9" s="26">
        <f>ROUND(V9*Hauptstelle!$J$55, Hauptstelle!W52)</f>
        <v>0</v>
      </c>
      <c r="O9" s="27">
        <f t="shared" si="4"/>
        <v>0</v>
      </c>
      <c r="P9" s="24">
        <f t="shared" si="5"/>
        <v>0</v>
      </c>
      <c r="Q9" s="24">
        <f>(P9*(1/Hauptstelle!$J$53))+((L9/100)*Hauptstelle!$J$54)</f>
        <v>0</v>
      </c>
      <c r="R9" s="28">
        <f t="shared" si="6"/>
        <v>0</v>
      </c>
      <c r="S9" s="29">
        <f>R9/Hauptstelle!$R$48</f>
        <v>0</v>
      </c>
      <c r="T9" s="28">
        <f t="shared" si="7"/>
        <v>0</v>
      </c>
      <c r="U9" s="29">
        <f>T9/Hauptstelle!$T$48</f>
        <v>0</v>
      </c>
      <c r="V9" s="29">
        <f t="shared" si="8"/>
        <v>0</v>
      </c>
      <c r="W9" s="16">
        <f t="shared" si="9"/>
        <v>0</v>
      </c>
    </row>
    <row r="10" spans="1:23" x14ac:dyDescent="0.15">
      <c r="A10" s="134" t="s">
        <v>44</v>
      </c>
      <c r="B10" s="30">
        <v>28</v>
      </c>
      <c r="C10" s="30"/>
      <c r="D10" s="47">
        <f>C10/Hauptstelle!$E$51*100</f>
        <v>0</v>
      </c>
      <c r="E10" s="30"/>
      <c r="F10" s="47">
        <f>E10/Hauptstelle!$E$51*100</f>
        <v>0</v>
      </c>
      <c r="G10" s="19">
        <v>13.95</v>
      </c>
      <c r="H10" s="20" t="e">
        <f t="shared" si="0"/>
        <v>#DIV/0!</v>
      </c>
      <c r="I10" s="21" t="e">
        <f t="shared" si="1"/>
        <v>#DIV/0!</v>
      </c>
      <c r="J10" s="22">
        <v>50</v>
      </c>
      <c r="K10" s="23">
        <f t="shared" si="10"/>
        <v>6.083333333333333</v>
      </c>
      <c r="L10" s="24" t="str">
        <f t="shared" si="2"/>
        <v>0</v>
      </c>
      <c r="M10" s="25">
        <f t="shared" si="3"/>
        <v>0</v>
      </c>
      <c r="N10" s="26">
        <f>ROUND(V10*Hauptstelle!$J$55, Hauptstelle!W52)</f>
        <v>0</v>
      </c>
      <c r="O10" s="27">
        <f t="shared" si="4"/>
        <v>0</v>
      </c>
      <c r="P10" s="24">
        <f t="shared" si="5"/>
        <v>0</v>
      </c>
      <c r="Q10" s="24">
        <f>(P10*(1/Hauptstelle!$J$53))+((L10/100)*Hauptstelle!$J$54)</f>
        <v>0</v>
      </c>
      <c r="R10" s="28">
        <f t="shared" si="6"/>
        <v>0</v>
      </c>
      <c r="S10" s="29">
        <f>R10/Hauptstelle!$R$48</f>
        <v>0</v>
      </c>
      <c r="T10" s="28">
        <f t="shared" si="7"/>
        <v>0</v>
      </c>
      <c r="U10" s="29">
        <f>T10/Hauptstelle!$T$48</f>
        <v>0</v>
      </c>
      <c r="V10" s="29">
        <f t="shared" si="8"/>
        <v>0</v>
      </c>
      <c r="W10" s="16">
        <f t="shared" si="9"/>
        <v>0</v>
      </c>
    </row>
    <row r="11" spans="1:23" x14ac:dyDescent="0.15">
      <c r="A11" s="134" t="s">
        <v>45</v>
      </c>
      <c r="B11" s="30">
        <v>28</v>
      </c>
      <c r="C11" s="30"/>
      <c r="D11" s="47">
        <f>C11/Hauptstelle!$E$51*100</f>
        <v>0</v>
      </c>
      <c r="E11" s="30"/>
      <c r="F11" s="47">
        <f>E11/Hauptstelle!$E$51*100</f>
        <v>0</v>
      </c>
      <c r="G11" s="19">
        <v>25</v>
      </c>
      <c r="H11" s="20" t="e">
        <f t="shared" si="0"/>
        <v>#DIV/0!</v>
      </c>
      <c r="I11" s="21" t="e">
        <f t="shared" si="1"/>
        <v>#DIV/0!</v>
      </c>
      <c r="J11" s="22">
        <v>50</v>
      </c>
      <c r="K11" s="23">
        <f t="shared" si="10"/>
        <v>6.083333333333333</v>
      </c>
      <c r="L11" s="24" t="str">
        <f t="shared" si="2"/>
        <v>0</v>
      </c>
      <c r="M11" s="25">
        <f t="shared" si="3"/>
        <v>0</v>
      </c>
      <c r="N11" s="26">
        <f>ROUND(V11*Hauptstelle!$J$55, Hauptstelle!W52)</f>
        <v>0</v>
      </c>
      <c r="O11" s="27">
        <f t="shared" si="4"/>
        <v>0</v>
      </c>
      <c r="P11" s="24">
        <f t="shared" si="5"/>
        <v>0</v>
      </c>
      <c r="Q11" s="24">
        <f>(P11*(1/Hauptstelle!$J$53))+((L11/100)*Hauptstelle!$J$54)</f>
        <v>0</v>
      </c>
      <c r="R11" s="28">
        <f t="shared" si="6"/>
        <v>0</v>
      </c>
      <c r="S11" s="29">
        <f>R11/Hauptstelle!$R$48</f>
        <v>0</v>
      </c>
      <c r="T11" s="28">
        <f t="shared" si="7"/>
        <v>0</v>
      </c>
      <c r="U11" s="29">
        <f>T11/Hauptstelle!$T$48</f>
        <v>0</v>
      </c>
      <c r="V11" s="29">
        <f t="shared" si="8"/>
        <v>0</v>
      </c>
      <c r="W11" s="16">
        <f t="shared" si="9"/>
        <v>0</v>
      </c>
    </row>
    <row r="12" spans="1:23" x14ac:dyDescent="0.15">
      <c r="A12" s="134" t="s">
        <v>46</v>
      </c>
      <c r="B12" s="30">
        <v>28</v>
      </c>
      <c r="C12" s="30"/>
      <c r="D12" s="47">
        <f>C12/Hauptstelle!$E$51*100</f>
        <v>0</v>
      </c>
      <c r="E12" s="30"/>
      <c r="F12" s="47">
        <f>E12/Hauptstelle!$E$51*100</f>
        <v>0</v>
      </c>
      <c r="G12" s="19">
        <v>9.4499999999999993</v>
      </c>
      <c r="H12" s="20" t="e">
        <f t="shared" si="0"/>
        <v>#DIV/0!</v>
      </c>
      <c r="I12" s="21" t="e">
        <f t="shared" si="1"/>
        <v>#DIV/0!</v>
      </c>
      <c r="J12" s="22">
        <v>47</v>
      </c>
      <c r="K12" s="23">
        <f t="shared" si="10"/>
        <v>6.4483333333333333</v>
      </c>
      <c r="L12" s="24" t="str">
        <f t="shared" si="2"/>
        <v>0</v>
      </c>
      <c r="M12" s="25">
        <f t="shared" si="3"/>
        <v>0</v>
      </c>
      <c r="N12" s="26">
        <f>ROUND(V12*Hauptstelle!$J$55, Hauptstelle!W52)</f>
        <v>0</v>
      </c>
      <c r="O12" s="27">
        <f t="shared" si="4"/>
        <v>0</v>
      </c>
      <c r="P12" s="24">
        <f t="shared" si="5"/>
        <v>0</v>
      </c>
      <c r="Q12" s="24">
        <f>(P12*(1/Hauptstelle!$J$53))+((L12/100)*Hauptstelle!$J$54)</f>
        <v>0</v>
      </c>
      <c r="R12" s="28">
        <f t="shared" si="6"/>
        <v>0</v>
      </c>
      <c r="S12" s="29">
        <f>R12/Hauptstelle!$R$48</f>
        <v>0</v>
      </c>
      <c r="T12" s="28">
        <f t="shared" si="7"/>
        <v>0</v>
      </c>
      <c r="U12" s="29">
        <f>T12/Hauptstelle!$T$48</f>
        <v>0</v>
      </c>
      <c r="V12" s="29">
        <f t="shared" si="8"/>
        <v>0</v>
      </c>
      <c r="W12" s="16">
        <f t="shared" si="9"/>
        <v>0</v>
      </c>
    </row>
    <row r="13" spans="1:23" x14ac:dyDescent="0.15">
      <c r="A13" s="134" t="s">
        <v>47</v>
      </c>
      <c r="B13" s="30">
        <v>28</v>
      </c>
      <c r="C13" s="30"/>
      <c r="D13" s="47">
        <f>C13/Hauptstelle!$E$51*100</f>
        <v>0</v>
      </c>
      <c r="E13" s="30"/>
      <c r="F13" s="47">
        <f>E13/Hauptstelle!$E$51*100</f>
        <v>0</v>
      </c>
      <c r="G13" s="19">
        <v>30</v>
      </c>
      <c r="H13" s="20" t="e">
        <f t="shared" si="0"/>
        <v>#DIV/0!</v>
      </c>
      <c r="I13" s="21" t="e">
        <f t="shared" si="1"/>
        <v>#DIV/0!</v>
      </c>
      <c r="J13" s="22">
        <v>73</v>
      </c>
      <c r="K13" s="23">
        <f t="shared" si="10"/>
        <v>3.2850000000000001</v>
      </c>
      <c r="L13" s="24" t="str">
        <f t="shared" si="2"/>
        <v>0</v>
      </c>
      <c r="M13" s="25">
        <f t="shared" si="3"/>
        <v>0</v>
      </c>
      <c r="N13" s="26">
        <f>ROUND(V13*Hauptstelle!$J$55, Hauptstelle!W52)</f>
        <v>0</v>
      </c>
      <c r="O13" s="27">
        <f t="shared" si="4"/>
        <v>0</v>
      </c>
      <c r="P13" s="24">
        <f t="shared" si="5"/>
        <v>0</v>
      </c>
      <c r="Q13" s="24">
        <f>(P13*(1/Hauptstelle!$J$53))+((L13/100)*Hauptstelle!$J$54)</f>
        <v>0</v>
      </c>
      <c r="R13" s="28">
        <f t="shared" si="6"/>
        <v>0</v>
      </c>
      <c r="S13" s="29">
        <f>R13/Hauptstelle!$R$48</f>
        <v>0</v>
      </c>
      <c r="T13" s="28">
        <f t="shared" si="7"/>
        <v>0</v>
      </c>
      <c r="U13" s="29">
        <f>T13/Hauptstelle!$T$48</f>
        <v>0</v>
      </c>
      <c r="V13" s="29">
        <f t="shared" si="8"/>
        <v>0</v>
      </c>
      <c r="W13" s="16">
        <f t="shared" si="9"/>
        <v>0</v>
      </c>
    </row>
    <row r="14" spans="1:23" x14ac:dyDescent="0.15">
      <c r="A14" s="134" t="s">
        <v>48</v>
      </c>
      <c r="B14" s="30">
        <v>28</v>
      </c>
      <c r="C14" s="30"/>
      <c r="D14" s="47">
        <f>C14/Hauptstelle!$E$51*100</f>
        <v>0</v>
      </c>
      <c r="E14" s="30"/>
      <c r="F14" s="47">
        <f>E14/Hauptstelle!$E$51*100</f>
        <v>0</v>
      </c>
      <c r="G14" s="19">
        <v>15</v>
      </c>
      <c r="H14" s="20" t="e">
        <f t="shared" si="0"/>
        <v>#DIV/0!</v>
      </c>
      <c r="I14" s="21" t="e">
        <f t="shared" si="1"/>
        <v>#DIV/0!</v>
      </c>
      <c r="J14" s="22">
        <v>60</v>
      </c>
      <c r="K14" s="23">
        <f t="shared" si="10"/>
        <v>4.8666666666666663</v>
      </c>
      <c r="L14" s="24" t="str">
        <f t="shared" si="2"/>
        <v>0</v>
      </c>
      <c r="M14" s="25">
        <f t="shared" si="3"/>
        <v>0</v>
      </c>
      <c r="N14" s="26">
        <f>ROUND(V14*Hauptstelle!$J$55, Hauptstelle!W52)</f>
        <v>0</v>
      </c>
      <c r="O14" s="27">
        <f t="shared" si="4"/>
        <v>0</v>
      </c>
      <c r="P14" s="24">
        <f t="shared" si="5"/>
        <v>0</v>
      </c>
      <c r="Q14" s="24">
        <f>(P14*(1/Hauptstelle!$J$53))+((L14/100)*Hauptstelle!$J$54)</f>
        <v>0</v>
      </c>
      <c r="R14" s="28">
        <f t="shared" si="6"/>
        <v>0</v>
      </c>
      <c r="S14" s="29">
        <f>R14/Hauptstelle!$R$48</f>
        <v>0</v>
      </c>
      <c r="T14" s="28">
        <f t="shared" si="7"/>
        <v>0</v>
      </c>
      <c r="U14" s="29">
        <f>T14/Hauptstelle!$T$48</f>
        <v>0</v>
      </c>
      <c r="V14" s="29">
        <f t="shared" si="8"/>
        <v>0</v>
      </c>
      <c r="W14" s="16">
        <f t="shared" si="9"/>
        <v>0</v>
      </c>
    </row>
    <row r="15" spans="1:23" x14ac:dyDescent="0.15">
      <c r="A15" s="134" t="s">
        <v>49</v>
      </c>
      <c r="B15" s="30">
        <v>7</v>
      </c>
      <c r="C15" s="30"/>
      <c r="D15" s="47">
        <f>C15/Hauptstelle!$E$51*100</f>
        <v>0</v>
      </c>
      <c r="E15" s="30"/>
      <c r="F15" s="47">
        <f>E15/Hauptstelle!$E$51*100</f>
        <v>0</v>
      </c>
      <c r="G15" s="19">
        <v>55</v>
      </c>
      <c r="H15" s="20" t="e">
        <f t="shared" si="0"/>
        <v>#DIV/0!</v>
      </c>
      <c r="I15" s="21" t="e">
        <f t="shared" si="1"/>
        <v>#DIV/0!</v>
      </c>
      <c r="J15" s="22">
        <v>35</v>
      </c>
      <c r="K15" s="23">
        <f t="shared" si="10"/>
        <v>7.9083333333333332</v>
      </c>
      <c r="L15" s="24" t="str">
        <f t="shared" si="2"/>
        <v>0</v>
      </c>
      <c r="M15" s="25">
        <f t="shared" si="3"/>
        <v>0</v>
      </c>
      <c r="N15" s="26">
        <f>ROUND(V15*Hauptstelle!$J$55, Hauptstelle!W52)</f>
        <v>0</v>
      </c>
      <c r="O15" s="27">
        <f t="shared" si="4"/>
        <v>0</v>
      </c>
      <c r="P15" s="24">
        <f t="shared" si="5"/>
        <v>0</v>
      </c>
      <c r="Q15" s="24">
        <f>(P15*(1/Hauptstelle!$J$53))+((L15/100)*Hauptstelle!$J$54)</f>
        <v>0</v>
      </c>
      <c r="R15" s="28">
        <f t="shared" si="6"/>
        <v>0</v>
      </c>
      <c r="S15" s="29">
        <f>R15/Hauptstelle!$R$48</f>
        <v>0</v>
      </c>
      <c r="T15" s="28">
        <f t="shared" si="7"/>
        <v>0</v>
      </c>
      <c r="U15" s="29">
        <f>T15/Hauptstelle!$T$48</f>
        <v>0</v>
      </c>
      <c r="V15" s="29">
        <f t="shared" si="8"/>
        <v>0</v>
      </c>
      <c r="W15" s="16">
        <f t="shared" si="9"/>
        <v>0</v>
      </c>
    </row>
    <row r="16" spans="1:23" x14ac:dyDescent="0.15">
      <c r="A16" s="134" t="s">
        <v>50</v>
      </c>
      <c r="B16" s="30">
        <v>28</v>
      </c>
      <c r="C16" s="30"/>
      <c r="D16" s="47">
        <f>C16/Hauptstelle!$E$51*100</f>
        <v>0</v>
      </c>
      <c r="E16" s="30"/>
      <c r="F16" s="47">
        <f>E16/Hauptstelle!$E$51*100</f>
        <v>0</v>
      </c>
      <c r="G16" s="19">
        <v>20.45</v>
      </c>
      <c r="H16" s="20" t="e">
        <f t="shared" si="0"/>
        <v>#DIV/0!</v>
      </c>
      <c r="I16" s="21" t="e">
        <f t="shared" si="1"/>
        <v>#DIV/0!</v>
      </c>
      <c r="J16" s="22">
        <v>35</v>
      </c>
      <c r="K16" s="23">
        <f t="shared" si="10"/>
        <v>7.9083333333333332</v>
      </c>
      <c r="L16" s="24" t="str">
        <f t="shared" si="2"/>
        <v>0</v>
      </c>
      <c r="M16" s="25">
        <f t="shared" si="3"/>
        <v>0</v>
      </c>
      <c r="N16" s="26">
        <f>ROUND(V16*Hauptstelle!$J$55, Hauptstelle!W52)</f>
        <v>0</v>
      </c>
      <c r="O16" s="27">
        <f t="shared" si="4"/>
        <v>0</v>
      </c>
      <c r="P16" s="24">
        <f t="shared" si="5"/>
        <v>0</v>
      </c>
      <c r="Q16" s="24">
        <f>(P16*(1/Hauptstelle!$J$53))+((L16/100)*Hauptstelle!$J$54)</f>
        <v>0</v>
      </c>
      <c r="R16" s="28">
        <f t="shared" si="6"/>
        <v>0</v>
      </c>
      <c r="S16" s="29">
        <f>R16/Hauptstelle!$R$48</f>
        <v>0</v>
      </c>
      <c r="T16" s="28">
        <f t="shared" si="7"/>
        <v>0</v>
      </c>
      <c r="U16" s="29">
        <f>T16/Hauptstelle!$T$48</f>
        <v>0</v>
      </c>
      <c r="V16" s="29">
        <f t="shared" si="8"/>
        <v>0</v>
      </c>
      <c r="W16" s="16">
        <f t="shared" si="9"/>
        <v>0</v>
      </c>
    </row>
    <row r="17" spans="1:23" x14ac:dyDescent="0.15">
      <c r="A17" s="134" t="s">
        <v>4</v>
      </c>
      <c r="B17" s="30">
        <v>56</v>
      </c>
      <c r="C17" s="30"/>
      <c r="D17" s="47">
        <f>C17/Hauptstelle!$E$51*100</f>
        <v>0</v>
      </c>
      <c r="E17" s="30"/>
      <c r="F17" s="47">
        <f>E17/Hauptstelle!$E$51*100</f>
        <v>0</v>
      </c>
      <c r="G17" s="19">
        <v>30</v>
      </c>
      <c r="H17" s="20" t="e">
        <f t="shared" si="0"/>
        <v>#DIV/0!</v>
      </c>
      <c r="I17" s="21" t="e">
        <f t="shared" si="1"/>
        <v>#DIV/0!</v>
      </c>
      <c r="J17" s="22">
        <v>78</v>
      </c>
      <c r="K17" s="23">
        <f t="shared" si="10"/>
        <v>2.6766666666666667</v>
      </c>
      <c r="L17" s="24" t="str">
        <f t="shared" si="2"/>
        <v>0</v>
      </c>
      <c r="M17" s="25">
        <f t="shared" si="3"/>
        <v>0</v>
      </c>
      <c r="N17" s="26">
        <f>ROUND(V17*Hauptstelle!$J$55, Hauptstelle!W52)</f>
        <v>0</v>
      </c>
      <c r="O17" s="27">
        <f t="shared" si="4"/>
        <v>0</v>
      </c>
      <c r="P17" s="24">
        <f t="shared" si="5"/>
        <v>0</v>
      </c>
      <c r="Q17" s="24">
        <f>(P17*(1/Hauptstelle!$J$53))+((L17/100)*Hauptstelle!$J$54)</f>
        <v>0</v>
      </c>
      <c r="R17" s="28">
        <f t="shared" si="6"/>
        <v>0</v>
      </c>
      <c r="S17" s="29">
        <f>R17/Hauptstelle!$R$48</f>
        <v>0</v>
      </c>
      <c r="T17" s="28">
        <f t="shared" si="7"/>
        <v>0</v>
      </c>
      <c r="U17" s="29">
        <f>T17/Hauptstelle!$T$48</f>
        <v>0</v>
      </c>
      <c r="V17" s="29">
        <f t="shared" si="8"/>
        <v>0</v>
      </c>
      <c r="W17" s="16">
        <f t="shared" si="9"/>
        <v>0</v>
      </c>
    </row>
    <row r="18" spans="1:23" x14ac:dyDescent="0.15">
      <c r="A18" s="134" t="s">
        <v>51</v>
      </c>
      <c r="B18" s="30">
        <v>28</v>
      </c>
      <c r="C18" s="30"/>
      <c r="D18" s="47">
        <f>C18/Hauptstelle!$E$51*100</f>
        <v>0</v>
      </c>
      <c r="E18" s="30"/>
      <c r="F18" s="47">
        <f>E18/Hauptstelle!$E$51*100</f>
        <v>0</v>
      </c>
      <c r="G18" s="19">
        <v>25</v>
      </c>
      <c r="H18" s="20" t="e">
        <f t="shared" si="0"/>
        <v>#DIV/0!</v>
      </c>
      <c r="I18" s="21" t="e">
        <f t="shared" si="1"/>
        <v>#DIV/0!</v>
      </c>
      <c r="J18" s="22">
        <v>73</v>
      </c>
      <c r="K18" s="23">
        <f t="shared" si="10"/>
        <v>3.2850000000000001</v>
      </c>
      <c r="L18" s="24" t="str">
        <f t="shared" si="2"/>
        <v>0</v>
      </c>
      <c r="M18" s="25">
        <f t="shared" si="3"/>
        <v>0</v>
      </c>
      <c r="N18" s="26">
        <f>ROUND(V18*Hauptstelle!$J$55, Hauptstelle!W52)</f>
        <v>0</v>
      </c>
      <c r="O18" s="27">
        <f t="shared" si="4"/>
        <v>0</v>
      </c>
      <c r="P18" s="24">
        <f t="shared" si="5"/>
        <v>0</v>
      </c>
      <c r="Q18" s="24">
        <f>(P18*(1/Hauptstelle!$J$53))+((L18/100)*Hauptstelle!$J$54)</f>
        <v>0</v>
      </c>
      <c r="R18" s="28">
        <f t="shared" si="6"/>
        <v>0</v>
      </c>
      <c r="S18" s="29">
        <f>R18/Hauptstelle!$R$48</f>
        <v>0</v>
      </c>
      <c r="T18" s="28">
        <f t="shared" si="7"/>
        <v>0</v>
      </c>
      <c r="U18" s="29">
        <f>T18/Hauptstelle!$T$48</f>
        <v>0</v>
      </c>
      <c r="V18" s="29">
        <f t="shared" si="8"/>
        <v>0</v>
      </c>
      <c r="W18" s="16">
        <f t="shared" si="9"/>
        <v>0</v>
      </c>
    </row>
    <row r="19" spans="1:23" x14ac:dyDescent="0.15">
      <c r="A19" s="134" t="s">
        <v>53</v>
      </c>
      <c r="B19" s="30">
        <v>28</v>
      </c>
      <c r="C19" s="30"/>
      <c r="D19" s="47">
        <f>C19/Hauptstelle!$E$51*100</f>
        <v>0</v>
      </c>
      <c r="E19" s="30"/>
      <c r="F19" s="47">
        <f>E19/Hauptstelle!$E$51*100</f>
        <v>0</v>
      </c>
      <c r="G19" s="19">
        <v>22</v>
      </c>
      <c r="H19" s="20" t="e">
        <f t="shared" si="0"/>
        <v>#DIV/0!</v>
      </c>
      <c r="I19" s="21" t="e">
        <f t="shared" si="1"/>
        <v>#DIV/0!</v>
      </c>
      <c r="J19" s="22">
        <v>44</v>
      </c>
      <c r="K19" s="23">
        <f t="shared" si="10"/>
        <v>6.8133333333333335</v>
      </c>
      <c r="L19" s="24" t="str">
        <f t="shared" si="2"/>
        <v>0</v>
      </c>
      <c r="M19" s="25">
        <f t="shared" si="3"/>
        <v>0</v>
      </c>
      <c r="N19" s="26">
        <f>ROUND(V19*Hauptstelle!$J$55, Hauptstelle!W52)</f>
        <v>0</v>
      </c>
      <c r="O19" s="27">
        <f t="shared" si="4"/>
        <v>0</v>
      </c>
      <c r="P19" s="24">
        <f t="shared" si="5"/>
        <v>0</v>
      </c>
      <c r="Q19" s="24">
        <f>(P19*(1/Hauptstelle!$J$53))+((L19/100)*Hauptstelle!$J$54)</f>
        <v>0</v>
      </c>
      <c r="R19" s="28">
        <f t="shared" si="6"/>
        <v>0</v>
      </c>
      <c r="S19" s="29">
        <f>R19/Hauptstelle!$R$48</f>
        <v>0</v>
      </c>
      <c r="T19" s="28">
        <f t="shared" si="7"/>
        <v>0</v>
      </c>
      <c r="U19" s="29">
        <f>T19/Hauptstelle!$T$48</f>
        <v>0</v>
      </c>
      <c r="V19" s="29">
        <f t="shared" si="8"/>
        <v>0</v>
      </c>
      <c r="W19" s="16">
        <f t="shared" si="9"/>
        <v>0</v>
      </c>
    </row>
    <row r="20" spans="1:23" x14ac:dyDescent="0.15">
      <c r="A20" s="134" t="s">
        <v>54</v>
      </c>
      <c r="B20" s="30">
        <v>28</v>
      </c>
      <c r="C20" s="30"/>
      <c r="D20" s="47">
        <f>C20/Hauptstelle!$E$51*100</f>
        <v>0</v>
      </c>
      <c r="E20" s="30"/>
      <c r="F20" s="47">
        <f>E20/Hauptstelle!$E$51*100</f>
        <v>0</v>
      </c>
      <c r="G20" s="19">
        <v>24</v>
      </c>
      <c r="H20" s="20" t="e">
        <f t="shared" si="0"/>
        <v>#DIV/0!</v>
      </c>
      <c r="I20" s="21" t="e">
        <f t="shared" si="1"/>
        <v>#DIV/0!</v>
      </c>
      <c r="J20" s="22">
        <v>50</v>
      </c>
      <c r="K20" s="23">
        <f t="shared" si="10"/>
        <v>6.083333333333333</v>
      </c>
      <c r="L20" s="24" t="str">
        <f t="shared" si="2"/>
        <v>0</v>
      </c>
      <c r="M20" s="25">
        <f t="shared" si="3"/>
        <v>0</v>
      </c>
      <c r="N20" s="26">
        <f>ROUND(V20*Hauptstelle!$J$55, Hauptstelle!W52)</f>
        <v>0</v>
      </c>
      <c r="O20" s="27">
        <f t="shared" si="4"/>
        <v>0</v>
      </c>
      <c r="P20" s="24">
        <f t="shared" si="5"/>
        <v>0</v>
      </c>
      <c r="Q20" s="24">
        <f>(P20*(1/Hauptstelle!$J$53))+((L20/100)*Hauptstelle!$J$54)</f>
        <v>0</v>
      </c>
      <c r="R20" s="28">
        <f t="shared" si="6"/>
        <v>0</v>
      </c>
      <c r="S20" s="29">
        <f>R20/Hauptstelle!$R$48</f>
        <v>0</v>
      </c>
      <c r="T20" s="28">
        <f t="shared" si="7"/>
        <v>0</v>
      </c>
      <c r="U20" s="29">
        <f>T20/Hauptstelle!$T$48</f>
        <v>0</v>
      </c>
      <c r="V20" s="29">
        <f t="shared" si="8"/>
        <v>0</v>
      </c>
      <c r="W20" s="16">
        <f t="shared" si="9"/>
        <v>0</v>
      </c>
    </row>
    <row r="21" spans="1:23" x14ac:dyDescent="0.15">
      <c r="A21" s="134" t="s">
        <v>52</v>
      </c>
      <c r="B21" s="30">
        <v>28</v>
      </c>
      <c r="C21" s="30"/>
      <c r="D21" s="47">
        <f>C21/Hauptstelle!$E$51*100</f>
        <v>0</v>
      </c>
      <c r="E21" s="30"/>
      <c r="F21" s="47">
        <f>E21/Hauptstelle!$E$51*100</f>
        <v>0</v>
      </c>
      <c r="G21" s="19">
        <v>21</v>
      </c>
      <c r="H21" s="20" t="e">
        <f t="shared" si="0"/>
        <v>#DIV/0!</v>
      </c>
      <c r="I21" s="21" t="e">
        <f t="shared" si="1"/>
        <v>#DIV/0!</v>
      </c>
      <c r="J21" s="22">
        <v>73</v>
      </c>
      <c r="K21" s="23">
        <f t="shared" si="10"/>
        <v>3.2850000000000001</v>
      </c>
      <c r="L21" s="24" t="str">
        <f t="shared" si="2"/>
        <v>0</v>
      </c>
      <c r="M21" s="25">
        <f t="shared" si="3"/>
        <v>0</v>
      </c>
      <c r="N21" s="26">
        <f>ROUND(V21*Hauptstelle!$J$55, Hauptstelle!W52)</f>
        <v>0</v>
      </c>
      <c r="O21" s="27">
        <f t="shared" si="4"/>
        <v>0</v>
      </c>
      <c r="P21" s="24">
        <f t="shared" si="5"/>
        <v>0</v>
      </c>
      <c r="Q21" s="24">
        <f>(P21*(1/Hauptstelle!$J$53))+((L21/100)*Hauptstelle!$J$54)</f>
        <v>0</v>
      </c>
      <c r="R21" s="28">
        <f t="shared" si="6"/>
        <v>0</v>
      </c>
      <c r="S21" s="29">
        <f>R21/Hauptstelle!$R$48</f>
        <v>0</v>
      </c>
      <c r="T21" s="28">
        <f t="shared" si="7"/>
        <v>0</v>
      </c>
      <c r="U21" s="29">
        <f>T21/Hauptstelle!$T$48</f>
        <v>0</v>
      </c>
      <c r="V21" s="29">
        <f t="shared" si="8"/>
        <v>0</v>
      </c>
      <c r="W21" s="16">
        <f t="shared" si="9"/>
        <v>0</v>
      </c>
    </row>
    <row r="22" spans="1:23" x14ac:dyDescent="0.15">
      <c r="A22" s="134" t="s">
        <v>55</v>
      </c>
      <c r="B22" s="30">
        <v>28</v>
      </c>
      <c r="C22" s="30"/>
      <c r="D22" s="47">
        <f>C22/Hauptstelle!$E$51*100</f>
        <v>0</v>
      </c>
      <c r="E22" s="30"/>
      <c r="F22" s="47">
        <f>E22/Hauptstelle!$E$51*100</f>
        <v>0</v>
      </c>
      <c r="G22" s="19">
        <v>13.5</v>
      </c>
      <c r="H22" s="20" t="e">
        <f t="shared" si="0"/>
        <v>#DIV/0!</v>
      </c>
      <c r="I22" s="21" t="e">
        <f t="shared" si="1"/>
        <v>#DIV/0!</v>
      </c>
      <c r="J22" s="22">
        <v>44</v>
      </c>
      <c r="K22" s="23">
        <f t="shared" si="10"/>
        <v>6.8133333333333335</v>
      </c>
      <c r="L22" s="24" t="str">
        <f t="shared" si="2"/>
        <v>0</v>
      </c>
      <c r="M22" s="25">
        <f t="shared" si="3"/>
        <v>0</v>
      </c>
      <c r="N22" s="26">
        <f>ROUND(V22*Hauptstelle!$J$55, Hauptstelle!W52)</f>
        <v>0</v>
      </c>
      <c r="O22" s="27">
        <f t="shared" si="4"/>
        <v>0</v>
      </c>
      <c r="P22" s="24">
        <f t="shared" si="5"/>
        <v>0</v>
      </c>
      <c r="Q22" s="24">
        <f>(P22*(1/Hauptstelle!$J$53))+((L22/100)*Hauptstelle!$J$54)</f>
        <v>0</v>
      </c>
      <c r="R22" s="28">
        <f t="shared" si="6"/>
        <v>0</v>
      </c>
      <c r="S22" s="29">
        <f>R22/Hauptstelle!$R$48</f>
        <v>0</v>
      </c>
      <c r="T22" s="28">
        <f t="shared" si="7"/>
        <v>0</v>
      </c>
      <c r="U22" s="29">
        <f>T22/Hauptstelle!$T$48</f>
        <v>0</v>
      </c>
      <c r="V22" s="29">
        <f t="shared" si="8"/>
        <v>0</v>
      </c>
      <c r="W22" s="16">
        <f t="shared" si="9"/>
        <v>0</v>
      </c>
    </row>
    <row r="23" spans="1:23" x14ac:dyDescent="0.15">
      <c r="A23" s="134" t="s">
        <v>56</v>
      </c>
      <c r="B23" s="30">
        <v>28</v>
      </c>
      <c r="C23" s="30"/>
      <c r="D23" s="47">
        <f>C23/Hauptstelle!$E$51*100</f>
        <v>0</v>
      </c>
      <c r="E23" s="30"/>
      <c r="F23" s="47">
        <f>E23/Hauptstelle!$E$51*100</f>
        <v>0</v>
      </c>
      <c r="G23" s="19">
        <v>18.899999999999999</v>
      </c>
      <c r="H23" s="20" t="e">
        <f t="shared" si="0"/>
        <v>#DIV/0!</v>
      </c>
      <c r="I23" s="21" t="e">
        <f t="shared" si="1"/>
        <v>#DIV/0!</v>
      </c>
      <c r="J23" s="22">
        <v>50</v>
      </c>
      <c r="K23" s="23">
        <f t="shared" si="10"/>
        <v>6.083333333333333</v>
      </c>
      <c r="L23" s="24" t="str">
        <f t="shared" si="2"/>
        <v>0</v>
      </c>
      <c r="M23" s="25">
        <f t="shared" si="3"/>
        <v>0</v>
      </c>
      <c r="N23" s="26">
        <f>ROUND(V23*Hauptstelle!$J$55, Hauptstelle!W52)</f>
        <v>0</v>
      </c>
      <c r="O23" s="27">
        <f t="shared" si="4"/>
        <v>0</v>
      </c>
      <c r="P23" s="24">
        <f t="shared" si="5"/>
        <v>0</v>
      </c>
      <c r="Q23" s="24">
        <f>(P23*(1/Hauptstelle!$J$53))+((L23/100)*Hauptstelle!$J$54)</f>
        <v>0</v>
      </c>
      <c r="R23" s="28">
        <f t="shared" si="6"/>
        <v>0</v>
      </c>
      <c r="S23" s="29">
        <f>R23/Hauptstelle!$R$48</f>
        <v>0</v>
      </c>
      <c r="T23" s="28">
        <f t="shared" si="7"/>
        <v>0</v>
      </c>
      <c r="U23" s="29">
        <f>T23/Hauptstelle!$T$48</f>
        <v>0</v>
      </c>
      <c r="V23" s="29">
        <f t="shared" si="8"/>
        <v>0</v>
      </c>
      <c r="W23" s="16">
        <f t="shared" si="9"/>
        <v>0</v>
      </c>
    </row>
    <row r="24" spans="1:23" x14ac:dyDescent="0.15">
      <c r="A24" s="134" t="s">
        <v>5</v>
      </c>
      <c r="B24" s="30">
        <v>28</v>
      </c>
      <c r="C24" s="30"/>
      <c r="D24" s="47">
        <f>C24/Hauptstelle!$E$51*100</f>
        <v>0</v>
      </c>
      <c r="E24" s="30"/>
      <c r="F24" s="47">
        <f>E24/Hauptstelle!$E$51*100</f>
        <v>0</v>
      </c>
      <c r="G24" s="19">
        <v>7.67</v>
      </c>
      <c r="H24" s="20" t="e">
        <f t="shared" si="0"/>
        <v>#DIV/0!</v>
      </c>
      <c r="I24" s="21" t="e">
        <f t="shared" si="1"/>
        <v>#DIV/0!</v>
      </c>
      <c r="J24" s="22">
        <v>78</v>
      </c>
      <c r="K24" s="23">
        <f t="shared" si="10"/>
        <v>2.6766666666666667</v>
      </c>
      <c r="L24" s="24" t="str">
        <f t="shared" si="2"/>
        <v>0</v>
      </c>
      <c r="M24" s="25">
        <f t="shared" si="3"/>
        <v>0</v>
      </c>
      <c r="N24" s="26">
        <f>ROUND(V24*Hauptstelle!$J$55, Hauptstelle!W52)</f>
        <v>0</v>
      </c>
      <c r="O24" s="27">
        <f t="shared" si="4"/>
        <v>0</v>
      </c>
      <c r="P24" s="24">
        <f t="shared" si="5"/>
        <v>0</v>
      </c>
      <c r="Q24" s="24">
        <f>(P24*(1/Hauptstelle!$J$53))+((L24/100)*Hauptstelle!$J$54)</f>
        <v>0</v>
      </c>
      <c r="R24" s="28">
        <f t="shared" si="6"/>
        <v>0</v>
      </c>
      <c r="S24" s="29">
        <f>R24/Hauptstelle!$R$48</f>
        <v>0</v>
      </c>
      <c r="T24" s="28">
        <f t="shared" si="7"/>
        <v>0</v>
      </c>
      <c r="U24" s="29">
        <f>T24/Hauptstelle!$T$48</f>
        <v>0</v>
      </c>
      <c r="V24" s="29">
        <f t="shared" si="8"/>
        <v>0</v>
      </c>
      <c r="W24" s="16">
        <f t="shared" si="9"/>
        <v>0</v>
      </c>
    </row>
    <row r="25" spans="1:23" x14ac:dyDescent="0.15">
      <c r="A25" s="134" t="s">
        <v>57</v>
      </c>
      <c r="B25" s="30">
        <v>28</v>
      </c>
      <c r="C25" s="30"/>
      <c r="D25" s="47">
        <f>C25/Hauptstelle!$E$51*100</f>
        <v>0</v>
      </c>
      <c r="E25" s="30"/>
      <c r="F25" s="47">
        <f>E25/Hauptstelle!$E$51*100</f>
        <v>0</v>
      </c>
      <c r="G25" s="19">
        <v>10</v>
      </c>
      <c r="H25" s="20" t="e">
        <f t="shared" si="0"/>
        <v>#DIV/0!</v>
      </c>
      <c r="I25" s="21" t="e">
        <f t="shared" si="1"/>
        <v>#DIV/0!</v>
      </c>
      <c r="J25" s="22">
        <v>70</v>
      </c>
      <c r="K25" s="23">
        <f t="shared" si="10"/>
        <v>3.65</v>
      </c>
      <c r="L25" s="24" t="str">
        <f t="shared" si="2"/>
        <v>0</v>
      </c>
      <c r="M25" s="25">
        <f t="shared" si="3"/>
        <v>0</v>
      </c>
      <c r="N25" s="26">
        <f>ROUND(V25*Hauptstelle!$J$55, Hauptstelle!W52)</f>
        <v>0</v>
      </c>
      <c r="O25" s="27">
        <f t="shared" si="4"/>
        <v>0</v>
      </c>
      <c r="P25" s="24">
        <f t="shared" si="5"/>
        <v>0</v>
      </c>
      <c r="Q25" s="24">
        <f>(P25*(1/Hauptstelle!$J$53))+((L25/100)*Hauptstelle!$J$54)</f>
        <v>0</v>
      </c>
      <c r="R25" s="28">
        <f t="shared" si="6"/>
        <v>0</v>
      </c>
      <c r="S25" s="29">
        <f>R25/Hauptstelle!$R$48</f>
        <v>0</v>
      </c>
      <c r="T25" s="28">
        <f t="shared" si="7"/>
        <v>0</v>
      </c>
      <c r="U25" s="29">
        <f>T25/Hauptstelle!$T$48</f>
        <v>0</v>
      </c>
      <c r="V25" s="29">
        <f t="shared" si="8"/>
        <v>0</v>
      </c>
      <c r="W25" s="16">
        <f t="shared" si="9"/>
        <v>0</v>
      </c>
    </row>
    <row r="26" spans="1:23" x14ac:dyDescent="0.15">
      <c r="A26" s="134" t="s">
        <v>58</v>
      </c>
      <c r="B26" s="30">
        <v>28</v>
      </c>
      <c r="C26" s="30"/>
      <c r="D26" s="47">
        <f>C26/Hauptstelle!$E$51*100</f>
        <v>0</v>
      </c>
      <c r="E26" s="30"/>
      <c r="F26" s="47">
        <f>E26/Hauptstelle!$E$51*100</f>
        <v>0</v>
      </c>
      <c r="G26" s="19">
        <v>10</v>
      </c>
      <c r="H26" s="20" t="e">
        <f t="shared" si="0"/>
        <v>#DIV/0!</v>
      </c>
      <c r="I26" s="21" t="e">
        <f t="shared" si="1"/>
        <v>#DIV/0!</v>
      </c>
      <c r="J26" s="22">
        <v>70</v>
      </c>
      <c r="K26" s="23">
        <f t="shared" si="10"/>
        <v>3.65</v>
      </c>
      <c r="L26" s="24" t="str">
        <f t="shared" si="2"/>
        <v>0</v>
      </c>
      <c r="M26" s="25">
        <f t="shared" si="3"/>
        <v>0</v>
      </c>
      <c r="N26" s="26">
        <f>ROUND(V26*Hauptstelle!$J$55, Hauptstelle!W52)</f>
        <v>0</v>
      </c>
      <c r="O26" s="27">
        <f t="shared" si="4"/>
        <v>0</v>
      </c>
      <c r="P26" s="24">
        <f t="shared" si="5"/>
        <v>0</v>
      </c>
      <c r="Q26" s="24">
        <f>(P26*(1/Hauptstelle!$J$53))+((L26/100)*Hauptstelle!$J$54)</f>
        <v>0</v>
      </c>
      <c r="R26" s="28">
        <f t="shared" si="6"/>
        <v>0</v>
      </c>
      <c r="S26" s="29">
        <f>R26/Hauptstelle!$R$48</f>
        <v>0</v>
      </c>
      <c r="T26" s="28">
        <f t="shared" si="7"/>
        <v>0</v>
      </c>
      <c r="U26" s="29">
        <f>T26/Hauptstelle!$T$48</f>
        <v>0</v>
      </c>
      <c r="V26" s="29">
        <f t="shared" si="8"/>
        <v>0</v>
      </c>
      <c r="W26" s="16">
        <f t="shared" si="9"/>
        <v>0</v>
      </c>
    </row>
    <row r="27" spans="1:23" x14ac:dyDescent="0.15">
      <c r="A27" s="134" t="s">
        <v>113</v>
      </c>
      <c r="B27" s="30">
        <v>28</v>
      </c>
      <c r="C27" s="30"/>
      <c r="D27" s="47">
        <f>C27/Hauptstelle!$E$51*100</f>
        <v>0</v>
      </c>
      <c r="E27" s="30"/>
      <c r="F27" s="47">
        <f>E27/Hauptstelle!$E$51*100</f>
        <v>0</v>
      </c>
      <c r="G27" s="19">
        <v>9.09</v>
      </c>
      <c r="H27" s="20" t="e">
        <f t="shared" si="0"/>
        <v>#DIV/0!</v>
      </c>
      <c r="I27" s="21" t="e">
        <f t="shared" si="1"/>
        <v>#DIV/0!</v>
      </c>
      <c r="J27" s="22">
        <v>30</v>
      </c>
      <c r="K27" s="23">
        <f t="shared" si="10"/>
        <v>8.5166666666666675</v>
      </c>
      <c r="L27" s="24" t="str">
        <f t="shared" si="2"/>
        <v>0</v>
      </c>
      <c r="M27" s="25">
        <f t="shared" si="3"/>
        <v>0</v>
      </c>
      <c r="N27" s="26">
        <f>ROUND(V27*Hauptstelle!$J$55, Hauptstelle!W52)</f>
        <v>0</v>
      </c>
      <c r="O27" s="27">
        <f t="shared" si="4"/>
        <v>0</v>
      </c>
      <c r="P27" s="24">
        <f t="shared" si="5"/>
        <v>0</v>
      </c>
      <c r="Q27" s="24">
        <f>(P27*(1/Hauptstelle!$J$53))+((L27/100)*Hauptstelle!$J$54)</f>
        <v>0</v>
      </c>
      <c r="R27" s="28">
        <f t="shared" si="6"/>
        <v>0</v>
      </c>
      <c r="S27" s="29">
        <f>R27/Hauptstelle!$R$48</f>
        <v>0</v>
      </c>
      <c r="T27" s="28">
        <f t="shared" si="7"/>
        <v>0</v>
      </c>
      <c r="U27" s="29">
        <f>T27/Hauptstelle!$T$48</f>
        <v>0</v>
      </c>
      <c r="V27" s="29">
        <f t="shared" si="8"/>
        <v>0</v>
      </c>
      <c r="W27" s="16">
        <f t="shared" si="9"/>
        <v>0</v>
      </c>
    </row>
    <row r="28" spans="1:23" x14ac:dyDescent="0.15">
      <c r="A28" s="134" t="s">
        <v>114</v>
      </c>
      <c r="B28" s="30">
        <v>28</v>
      </c>
      <c r="C28" s="30"/>
      <c r="D28" s="47">
        <f>C28/Hauptstelle!$E$51*100</f>
        <v>0</v>
      </c>
      <c r="E28" s="30"/>
      <c r="F28" s="47">
        <f>E28/Hauptstelle!$E$51*100</f>
        <v>0</v>
      </c>
      <c r="G28" s="19">
        <v>7</v>
      </c>
      <c r="H28" s="20" t="e">
        <f t="shared" si="0"/>
        <v>#DIV/0!</v>
      </c>
      <c r="I28" s="21" t="e">
        <f t="shared" si="1"/>
        <v>#DIV/0!</v>
      </c>
      <c r="J28" s="22">
        <v>30</v>
      </c>
      <c r="K28" s="23">
        <f t="shared" si="10"/>
        <v>8.5166666666666675</v>
      </c>
      <c r="L28" s="24" t="str">
        <f t="shared" si="2"/>
        <v>0</v>
      </c>
      <c r="M28" s="25">
        <f t="shared" si="3"/>
        <v>0</v>
      </c>
      <c r="N28" s="26">
        <f>ROUND(V28*Hauptstelle!$J$55, Hauptstelle!W52)</f>
        <v>0</v>
      </c>
      <c r="O28" s="27">
        <f t="shared" si="4"/>
        <v>0</v>
      </c>
      <c r="P28" s="24">
        <f t="shared" si="5"/>
        <v>0</v>
      </c>
      <c r="Q28" s="24">
        <f>(P28*(1/Hauptstelle!$J$53))+((L28/100)*Hauptstelle!$J$54)</f>
        <v>0</v>
      </c>
      <c r="R28" s="28">
        <f t="shared" si="6"/>
        <v>0</v>
      </c>
      <c r="S28" s="29">
        <f>R28/Hauptstelle!$R$48</f>
        <v>0</v>
      </c>
      <c r="T28" s="28">
        <f t="shared" si="7"/>
        <v>0</v>
      </c>
      <c r="U28" s="29">
        <f>T28/Hauptstelle!$T$48</f>
        <v>0</v>
      </c>
      <c r="V28" s="29">
        <f t="shared" si="8"/>
        <v>0</v>
      </c>
      <c r="W28" s="16">
        <f t="shared" si="9"/>
        <v>0</v>
      </c>
    </row>
    <row r="29" spans="1:23" x14ac:dyDescent="0.15">
      <c r="A29" s="134" t="s">
        <v>115</v>
      </c>
      <c r="B29" s="30">
        <v>28</v>
      </c>
      <c r="C29" s="30"/>
      <c r="D29" s="47">
        <f>C29/Hauptstelle!$E$51*100</f>
        <v>0</v>
      </c>
      <c r="E29" s="30"/>
      <c r="F29" s="47">
        <f>E29/Hauptstelle!$E$51*100</f>
        <v>0</v>
      </c>
      <c r="G29" s="19">
        <v>3.5</v>
      </c>
      <c r="H29" s="20" t="e">
        <f t="shared" si="0"/>
        <v>#DIV/0!</v>
      </c>
      <c r="I29" s="21" t="e">
        <f t="shared" si="1"/>
        <v>#DIV/0!</v>
      </c>
      <c r="J29" s="22">
        <v>30</v>
      </c>
      <c r="K29" s="23">
        <f t="shared" si="10"/>
        <v>8.5166666666666675</v>
      </c>
      <c r="L29" s="24" t="str">
        <f t="shared" si="2"/>
        <v>0</v>
      </c>
      <c r="M29" s="25">
        <f t="shared" si="3"/>
        <v>0</v>
      </c>
      <c r="N29" s="26">
        <f>ROUND(V29*Hauptstelle!$J$55, Hauptstelle!W52)</f>
        <v>0</v>
      </c>
      <c r="O29" s="27">
        <f t="shared" si="4"/>
        <v>0</v>
      </c>
      <c r="P29" s="24">
        <f t="shared" si="5"/>
        <v>0</v>
      </c>
      <c r="Q29" s="24">
        <f>(P29*(1/Hauptstelle!$J$53))+((L29/100)*Hauptstelle!$J$54)</f>
        <v>0</v>
      </c>
      <c r="R29" s="28">
        <f t="shared" si="6"/>
        <v>0</v>
      </c>
      <c r="S29" s="29">
        <f>R29/Hauptstelle!$R$48</f>
        <v>0</v>
      </c>
      <c r="T29" s="28">
        <f t="shared" si="7"/>
        <v>0</v>
      </c>
      <c r="U29" s="29">
        <f>T29/Hauptstelle!$T$48</f>
        <v>0</v>
      </c>
      <c r="V29" s="29">
        <f t="shared" si="8"/>
        <v>0</v>
      </c>
      <c r="W29" s="16">
        <f t="shared" si="9"/>
        <v>0</v>
      </c>
    </row>
    <row r="30" spans="1:23" x14ac:dyDescent="0.15">
      <c r="A30" s="134" t="s">
        <v>116</v>
      </c>
      <c r="B30" s="30">
        <v>28</v>
      </c>
      <c r="C30" s="30"/>
      <c r="D30" s="47">
        <f>C30/Hauptstelle!$E$51*100</f>
        <v>0</v>
      </c>
      <c r="E30" s="30"/>
      <c r="F30" s="47">
        <f>E30/Hauptstelle!$E$51*100</f>
        <v>0</v>
      </c>
      <c r="G30" s="19">
        <v>7.7779999999999996</v>
      </c>
      <c r="H30" s="20" t="e">
        <f t="shared" si="0"/>
        <v>#DIV/0!</v>
      </c>
      <c r="I30" s="21" t="e">
        <f t="shared" si="1"/>
        <v>#DIV/0!</v>
      </c>
      <c r="J30" s="22">
        <v>30</v>
      </c>
      <c r="K30" s="23">
        <f t="shared" si="10"/>
        <v>8.5166666666666675</v>
      </c>
      <c r="L30" s="24" t="str">
        <f t="shared" si="2"/>
        <v>0</v>
      </c>
      <c r="M30" s="25">
        <f t="shared" si="3"/>
        <v>0</v>
      </c>
      <c r="N30" s="26">
        <f>ROUND(V30*Hauptstelle!$J$55, Hauptstelle!W52)</f>
        <v>0</v>
      </c>
      <c r="O30" s="27">
        <f t="shared" si="4"/>
        <v>0</v>
      </c>
      <c r="P30" s="24">
        <f t="shared" si="5"/>
        <v>0</v>
      </c>
      <c r="Q30" s="24">
        <f>(P30*(1/Hauptstelle!$J$53))+((L30/100)*Hauptstelle!$J$54)</f>
        <v>0</v>
      </c>
      <c r="R30" s="28">
        <f t="shared" si="6"/>
        <v>0</v>
      </c>
      <c r="S30" s="29">
        <f>R30/Hauptstelle!$R$48</f>
        <v>0</v>
      </c>
      <c r="T30" s="28">
        <f t="shared" si="7"/>
        <v>0</v>
      </c>
      <c r="U30" s="29">
        <f>T30/Hauptstelle!$T$48</f>
        <v>0</v>
      </c>
      <c r="V30" s="29">
        <f t="shared" si="8"/>
        <v>0</v>
      </c>
      <c r="W30" s="16">
        <f t="shared" si="9"/>
        <v>0</v>
      </c>
    </row>
    <row r="31" spans="1:23" x14ac:dyDescent="0.15">
      <c r="A31" s="134" t="s">
        <v>117</v>
      </c>
      <c r="B31" s="30">
        <v>28</v>
      </c>
      <c r="C31" s="30"/>
      <c r="D31" s="47">
        <f>C31/Hauptstelle!$E$51*100</f>
        <v>0</v>
      </c>
      <c r="E31" s="30"/>
      <c r="F31" s="47">
        <f>E31/Hauptstelle!$E$51*100</f>
        <v>0</v>
      </c>
      <c r="G31" s="19">
        <v>8</v>
      </c>
      <c r="H31" s="20" t="e">
        <f t="shared" si="0"/>
        <v>#DIV/0!</v>
      </c>
      <c r="I31" s="21" t="e">
        <f t="shared" si="1"/>
        <v>#DIV/0!</v>
      </c>
      <c r="J31" s="22">
        <v>30</v>
      </c>
      <c r="K31" s="23">
        <f t="shared" si="10"/>
        <v>8.5166666666666675</v>
      </c>
      <c r="L31" s="24" t="str">
        <f t="shared" si="2"/>
        <v>0</v>
      </c>
      <c r="M31" s="25">
        <f t="shared" si="3"/>
        <v>0</v>
      </c>
      <c r="N31" s="26">
        <f>ROUND(V31*Hauptstelle!$J$55, Hauptstelle!W52)</f>
        <v>0</v>
      </c>
      <c r="O31" s="27">
        <f t="shared" si="4"/>
        <v>0</v>
      </c>
      <c r="P31" s="24">
        <f t="shared" si="5"/>
        <v>0</v>
      </c>
      <c r="Q31" s="24">
        <f>(P31*(1/Hauptstelle!$J$53))+((L31/100)*Hauptstelle!$J$54)</f>
        <v>0</v>
      </c>
      <c r="R31" s="28">
        <f t="shared" si="6"/>
        <v>0</v>
      </c>
      <c r="S31" s="29">
        <f>R31/Hauptstelle!$R$48</f>
        <v>0</v>
      </c>
      <c r="T31" s="28">
        <f t="shared" si="7"/>
        <v>0</v>
      </c>
      <c r="U31" s="29">
        <f>T31/Hauptstelle!$T$48</f>
        <v>0</v>
      </c>
      <c r="V31" s="29">
        <f t="shared" si="8"/>
        <v>0</v>
      </c>
      <c r="W31" s="16">
        <f t="shared" si="9"/>
        <v>0</v>
      </c>
    </row>
    <row r="32" spans="1:23" x14ac:dyDescent="0.15">
      <c r="A32" s="134" t="s">
        <v>118</v>
      </c>
      <c r="B32" s="30">
        <v>28</v>
      </c>
      <c r="C32" s="30"/>
      <c r="D32" s="47">
        <f>C32/Hauptstelle!$E$51*100</f>
        <v>0</v>
      </c>
      <c r="E32" s="30"/>
      <c r="F32" s="47">
        <f>E32/Hauptstelle!$E$51*100</f>
        <v>0</v>
      </c>
      <c r="G32" s="19">
        <v>11.25</v>
      </c>
      <c r="H32" s="20" t="e">
        <f t="shared" si="0"/>
        <v>#DIV/0!</v>
      </c>
      <c r="I32" s="21" t="e">
        <f t="shared" si="1"/>
        <v>#DIV/0!</v>
      </c>
      <c r="J32" s="22">
        <v>30</v>
      </c>
      <c r="K32" s="23">
        <f t="shared" si="10"/>
        <v>8.5166666666666675</v>
      </c>
      <c r="L32" s="24" t="str">
        <f t="shared" si="2"/>
        <v>0</v>
      </c>
      <c r="M32" s="25">
        <f t="shared" si="3"/>
        <v>0</v>
      </c>
      <c r="N32" s="26">
        <f>ROUND(V32*Hauptstelle!$J$55, Hauptstelle!W52)</f>
        <v>0</v>
      </c>
      <c r="O32" s="27">
        <f t="shared" si="4"/>
        <v>0</v>
      </c>
      <c r="P32" s="24">
        <f t="shared" si="5"/>
        <v>0</v>
      </c>
      <c r="Q32" s="24">
        <f>(P32*(1/Hauptstelle!$J$53))+((L32/100)*Hauptstelle!$J$54)</f>
        <v>0</v>
      </c>
      <c r="R32" s="28">
        <f t="shared" si="6"/>
        <v>0</v>
      </c>
      <c r="S32" s="29">
        <f>R32/Hauptstelle!$R$48</f>
        <v>0</v>
      </c>
      <c r="T32" s="28">
        <f t="shared" si="7"/>
        <v>0</v>
      </c>
      <c r="U32" s="29">
        <f>T32/Hauptstelle!$T$48</f>
        <v>0</v>
      </c>
      <c r="V32" s="29">
        <f t="shared" si="8"/>
        <v>0</v>
      </c>
      <c r="W32" s="16">
        <f t="shared" si="9"/>
        <v>0</v>
      </c>
    </row>
    <row r="33" spans="1:23" x14ac:dyDescent="0.15">
      <c r="A33" s="134" t="s">
        <v>119</v>
      </c>
      <c r="B33" s="30">
        <v>28</v>
      </c>
      <c r="C33" s="30"/>
      <c r="D33" s="47">
        <f>C33/Hauptstelle!$E$51*100</f>
        <v>0</v>
      </c>
      <c r="E33" s="30"/>
      <c r="F33" s="47">
        <f>E33/Hauptstelle!$E$51*100</f>
        <v>0</v>
      </c>
      <c r="G33" s="19">
        <v>10.71</v>
      </c>
      <c r="H33" s="20" t="e">
        <f t="shared" si="0"/>
        <v>#DIV/0!</v>
      </c>
      <c r="I33" s="21" t="e">
        <f t="shared" si="1"/>
        <v>#DIV/0!</v>
      </c>
      <c r="J33" s="22">
        <v>30</v>
      </c>
      <c r="K33" s="23">
        <f t="shared" si="10"/>
        <v>8.5166666666666675</v>
      </c>
      <c r="L33" s="24" t="str">
        <f t="shared" si="2"/>
        <v>0</v>
      </c>
      <c r="M33" s="25">
        <f t="shared" si="3"/>
        <v>0</v>
      </c>
      <c r="N33" s="26">
        <f>ROUND(V33*Hauptstelle!$J$55, Hauptstelle!W52)</f>
        <v>0</v>
      </c>
      <c r="O33" s="27">
        <f t="shared" si="4"/>
        <v>0</v>
      </c>
      <c r="P33" s="24">
        <f t="shared" si="5"/>
        <v>0</v>
      </c>
      <c r="Q33" s="24">
        <f>(P33*(1/Hauptstelle!$J$53))+((L33/100)*Hauptstelle!$J$54)</f>
        <v>0</v>
      </c>
      <c r="R33" s="28">
        <f t="shared" si="6"/>
        <v>0</v>
      </c>
      <c r="S33" s="29">
        <f>R33/Hauptstelle!$R$48</f>
        <v>0</v>
      </c>
      <c r="T33" s="28">
        <f t="shared" si="7"/>
        <v>0</v>
      </c>
      <c r="U33" s="29">
        <f>T33/Hauptstelle!$T$48</f>
        <v>0</v>
      </c>
      <c r="V33" s="29">
        <f t="shared" si="8"/>
        <v>0</v>
      </c>
      <c r="W33" s="16">
        <f t="shared" si="9"/>
        <v>0</v>
      </c>
    </row>
    <row r="34" spans="1:23" x14ac:dyDescent="0.15">
      <c r="A34" s="134" t="s">
        <v>120</v>
      </c>
      <c r="B34" s="30">
        <v>28</v>
      </c>
      <c r="C34" s="30"/>
      <c r="D34" s="47">
        <f>C34/Hauptstelle!$E$51*100</f>
        <v>0</v>
      </c>
      <c r="E34" s="30"/>
      <c r="F34" s="47">
        <f>E34/Hauptstelle!$E$51*100</f>
        <v>0</v>
      </c>
      <c r="G34" s="19">
        <v>20</v>
      </c>
      <c r="H34" s="20" t="e">
        <f t="shared" si="0"/>
        <v>#DIV/0!</v>
      </c>
      <c r="I34" s="21" t="e">
        <f t="shared" si="1"/>
        <v>#DIV/0!</v>
      </c>
      <c r="J34" s="22">
        <v>30</v>
      </c>
      <c r="K34" s="23">
        <f t="shared" si="10"/>
        <v>8.5166666666666675</v>
      </c>
      <c r="L34" s="24" t="str">
        <f t="shared" si="2"/>
        <v>0</v>
      </c>
      <c r="M34" s="25">
        <f t="shared" si="3"/>
        <v>0</v>
      </c>
      <c r="N34" s="26">
        <f>ROUND(V34*Hauptstelle!$J$55, Hauptstelle!W52)</f>
        <v>0</v>
      </c>
      <c r="O34" s="27">
        <f t="shared" si="4"/>
        <v>0</v>
      </c>
      <c r="P34" s="24">
        <f t="shared" si="5"/>
        <v>0</v>
      </c>
      <c r="Q34" s="24">
        <f>(P34*(1/Hauptstelle!$J$53))+((L34/100)*Hauptstelle!$J$54)</f>
        <v>0</v>
      </c>
      <c r="R34" s="28">
        <f t="shared" si="6"/>
        <v>0</v>
      </c>
      <c r="S34" s="29">
        <f>R34/Hauptstelle!$R$48</f>
        <v>0</v>
      </c>
      <c r="T34" s="28">
        <f t="shared" si="7"/>
        <v>0</v>
      </c>
      <c r="U34" s="29">
        <f>T34/Hauptstelle!$T$48</f>
        <v>0</v>
      </c>
      <c r="V34" s="29">
        <f t="shared" si="8"/>
        <v>0</v>
      </c>
      <c r="W34" s="16">
        <f t="shared" si="9"/>
        <v>0</v>
      </c>
    </row>
    <row r="35" spans="1:23" x14ac:dyDescent="0.15">
      <c r="A35" s="134" t="s">
        <v>121</v>
      </c>
      <c r="B35" s="30">
        <v>28</v>
      </c>
      <c r="C35" s="30"/>
      <c r="D35" s="47">
        <f>C35/Hauptstelle!$E$51*100</f>
        <v>0</v>
      </c>
      <c r="E35" s="30"/>
      <c r="F35" s="47">
        <f>E35/Hauptstelle!$E$51*100</f>
        <v>0</v>
      </c>
      <c r="G35" s="19">
        <v>10</v>
      </c>
      <c r="H35" s="20" t="e">
        <f t="shared" si="0"/>
        <v>#DIV/0!</v>
      </c>
      <c r="I35" s="21" t="e">
        <f t="shared" si="1"/>
        <v>#DIV/0!</v>
      </c>
      <c r="J35" s="22">
        <v>30</v>
      </c>
      <c r="K35" s="23">
        <f t="shared" si="10"/>
        <v>8.5166666666666675</v>
      </c>
      <c r="L35" s="24" t="str">
        <f t="shared" si="2"/>
        <v>0</v>
      </c>
      <c r="M35" s="25">
        <f t="shared" si="3"/>
        <v>0</v>
      </c>
      <c r="N35" s="26">
        <f>ROUND(V35*Hauptstelle!$J$55, Hauptstelle!W52)</f>
        <v>0</v>
      </c>
      <c r="O35" s="27">
        <f t="shared" si="4"/>
        <v>0</v>
      </c>
      <c r="P35" s="24">
        <f t="shared" si="5"/>
        <v>0</v>
      </c>
      <c r="Q35" s="24">
        <f>(P35*(1/Hauptstelle!$J$53))+((L35/100)*Hauptstelle!$J$54)</f>
        <v>0</v>
      </c>
      <c r="R35" s="28">
        <f t="shared" si="6"/>
        <v>0</v>
      </c>
      <c r="S35" s="29">
        <f>R35/Hauptstelle!$R$48</f>
        <v>0</v>
      </c>
      <c r="T35" s="28">
        <f t="shared" si="7"/>
        <v>0</v>
      </c>
      <c r="U35" s="29">
        <f>T35/Hauptstelle!$T$48</f>
        <v>0</v>
      </c>
      <c r="V35" s="29">
        <f t="shared" si="8"/>
        <v>0</v>
      </c>
      <c r="W35" s="16">
        <f t="shared" si="9"/>
        <v>0</v>
      </c>
    </row>
    <row r="36" spans="1:23" x14ac:dyDescent="0.15">
      <c r="A36" s="134" t="s">
        <v>122</v>
      </c>
      <c r="B36" s="30">
        <v>28</v>
      </c>
      <c r="C36" s="30"/>
      <c r="D36" s="47">
        <f>C36/Hauptstelle!$E$51*100</f>
        <v>0</v>
      </c>
      <c r="E36" s="30"/>
      <c r="F36" s="47">
        <f>E36/Hauptstelle!$E$51*100</f>
        <v>0</v>
      </c>
      <c r="G36" s="19">
        <v>10</v>
      </c>
      <c r="H36" s="20" t="e">
        <f t="shared" si="0"/>
        <v>#DIV/0!</v>
      </c>
      <c r="I36" s="21" t="e">
        <f t="shared" si="1"/>
        <v>#DIV/0!</v>
      </c>
      <c r="J36" s="22">
        <v>30</v>
      </c>
      <c r="K36" s="23">
        <f t="shared" si="10"/>
        <v>8.5166666666666675</v>
      </c>
      <c r="L36" s="24" t="str">
        <f t="shared" si="2"/>
        <v>0</v>
      </c>
      <c r="M36" s="25">
        <f t="shared" si="3"/>
        <v>0</v>
      </c>
      <c r="N36" s="26">
        <f>ROUND(V36*Hauptstelle!$J$55, Hauptstelle!W52)</f>
        <v>0</v>
      </c>
      <c r="O36" s="27">
        <f t="shared" si="4"/>
        <v>0</v>
      </c>
      <c r="P36" s="24">
        <f t="shared" si="5"/>
        <v>0</v>
      </c>
      <c r="Q36" s="24">
        <f>(P36*(1/Hauptstelle!$J$53))+((L36/100)*Hauptstelle!$J$54)</f>
        <v>0</v>
      </c>
      <c r="R36" s="28">
        <f t="shared" si="6"/>
        <v>0</v>
      </c>
      <c r="S36" s="29">
        <f>R36/Hauptstelle!$R$48</f>
        <v>0</v>
      </c>
      <c r="T36" s="28">
        <f t="shared" si="7"/>
        <v>0</v>
      </c>
      <c r="U36" s="29">
        <f>T36/Hauptstelle!$T$48</f>
        <v>0</v>
      </c>
      <c r="V36" s="29">
        <f t="shared" si="8"/>
        <v>0</v>
      </c>
      <c r="W36" s="16">
        <f t="shared" si="9"/>
        <v>0</v>
      </c>
    </row>
    <row r="37" spans="1:23" x14ac:dyDescent="0.15">
      <c r="A37" s="32" t="s">
        <v>6</v>
      </c>
      <c r="B37" s="32">
        <f>IF(E37=0,SUM(B2:B36)/35,W37/E37)</f>
        <v>28.2</v>
      </c>
      <c r="C37" s="32">
        <f>SUM(C2:C36)</f>
        <v>0</v>
      </c>
      <c r="D37" s="32"/>
      <c r="E37" s="32">
        <f>SUM(E2:E36)</f>
        <v>0</v>
      </c>
      <c r="F37" s="32"/>
      <c r="G37" s="94"/>
      <c r="H37" s="34" t="e">
        <f>E37/C37</f>
        <v>#DIV/0!</v>
      </c>
      <c r="I37" s="95" t="e">
        <f t="shared" si="1"/>
        <v>#DIV/0!</v>
      </c>
      <c r="J37" s="96"/>
      <c r="K37" s="96"/>
      <c r="L37" s="32">
        <f>SUM(L2:L36)</f>
        <v>0</v>
      </c>
      <c r="M37" s="97"/>
      <c r="N37" s="38">
        <f>SUM(N2:N36)</f>
        <v>0</v>
      </c>
      <c r="O37" s="39">
        <f>SUM(O2:O36)</f>
        <v>0</v>
      </c>
      <c r="P37" s="40"/>
      <c r="Q37" s="41">
        <f>SUM(P2:P36)</f>
        <v>0</v>
      </c>
      <c r="R37" s="42">
        <f>SUM(R2:R36)</f>
        <v>0</v>
      </c>
      <c r="S37" s="43"/>
      <c r="T37" s="42">
        <f>SUM(T2:T36)</f>
        <v>0</v>
      </c>
      <c r="U37" s="43"/>
      <c r="V37" s="43"/>
      <c r="W37" s="16">
        <f>SUM(W2:W36)</f>
        <v>0</v>
      </c>
    </row>
  </sheetData>
  <phoneticPr fontId="2" type="noConversion"/>
  <pageMargins left="0.78740157499999996" right="0.78740157499999996" top="0.984251969" bottom="0.984251969" header="0.4921259845" footer="0.4921259845"/>
  <pageSetup paperSize="9" orientation="landscape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7"/>
  <sheetViews>
    <sheetView workbookViewId="0">
      <selection activeCell="G2" sqref="G2:G36"/>
    </sheetView>
  </sheetViews>
  <sheetFormatPr baseColWidth="10" defaultColWidth="11.5" defaultRowHeight="11" x14ac:dyDescent="0.15"/>
  <cols>
    <col min="1" max="1" width="19.33203125" style="93" customWidth="1"/>
    <col min="2" max="2" width="6" style="93" customWidth="1"/>
    <col min="3" max="3" width="6.83203125" style="93" bestFit="1" customWidth="1"/>
    <col min="4" max="4" width="7.1640625" style="93" bestFit="1" customWidth="1"/>
    <col min="5" max="5" width="8" style="93" bestFit="1" customWidth="1"/>
    <col min="6" max="6" width="7.1640625" style="93" bestFit="1" customWidth="1"/>
    <col min="7" max="7" width="7.33203125" style="93" bestFit="1" customWidth="1"/>
    <col min="8" max="8" width="6.6640625" style="93" bestFit="1" customWidth="1"/>
    <col min="9" max="9" width="8.33203125" style="93" bestFit="1" customWidth="1"/>
    <col min="10" max="10" width="12.5" style="93" bestFit="1" customWidth="1"/>
    <col min="11" max="11" width="6.33203125" style="93" bestFit="1" customWidth="1"/>
    <col min="12" max="12" width="6.83203125" style="93" bestFit="1" customWidth="1"/>
    <col min="13" max="13" width="6" style="93" bestFit="1" customWidth="1"/>
    <col min="14" max="14" width="14.33203125" style="93" bestFit="1" customWidth="1"/>
    <col min="15" max="22" width="13.5" style="93" bestFit="1" customWidth="1"/>
    <col min="23" max="23" width="12.6640625" style="93" customWidth="1"/>
    <col min="24" max="16384" width="11.5" style="93"/>
  </cols>
  <sheetData>
    <row r="1" spans="1:23" ht="36" x14ac:dyDescent="0.15">
      <c r="A1" s="1" t="s">
        <v>16</v>
      </c>
      <c r="B1" s="91" t="s">
        <v>96</v>
      </c>
      <c r="C1" s="2" t="s">
        <v>39</v>
      </c>
      <c r="D1" s="4" t="s">
        <v>83</v>
      </c>
      <c r="E1" s="3" t="s">
        <v>7</v>
      </c>
      <c r="F1" s="4" t="s">
        <v>83</v>
      </c>
      <c r="G1" s="5" t="s">
        <v>66</v>
      </c>
      <c r="H1" s="6" t="s">
        <v>80</v>
      </c>
      <c r="I1" s="7" t="s">
        <v>78</v>
      </c>
      <c r="J1" s="7" t="s">
        <v>79</v>
      </c>
      <c r="K1" s="7" t="s">
        <v>81</v>
      </c>
      <c r="L1" s="8" t="s">
        <v>82</v>
      </c>
      <c r="M1" s="9" t="s">
        <v>123</v>
      </c>
      <c r="N1" s="92" t="s">
        <v>76</v>
      </c>
      <c r="O1" s="11" t="s">
        <v>68</v>
      </c>
      <c r="P1" s="12" t="s">
        <v>69</v>
      </c>
      <c r="Q1" s="12" t="s">
        <v>70</v>
      </c>
      <c r="R1" s="13" t="s">
        <v>71</v>
      </c>
      <c r="S1" s="14" t="s">
        <v>72</v>
      </c>
      <c r="T1" s="13" t="s">
        <v>73</v>
      </c>
      <c r="U1" s="14" t="s">
        <v>74</v>
      </c>
      <c r="V1" s="14" t="s">
        <v>75</v>
      </c>
      <c r="W1" s="15" t="s">
        <v>97</v>
      </c>
    </row>
    <row r="2" spans="1:23" x14ac:dyDescent="0.15">
      <c r="A2" s="134" t="s">
        <v>0</v>
      </c>
      <c r="B2" s="30">
        <v>28</v>
      </c>
      <c r="C2" s="30">
        <v>1000</v>
      </c>
      <c r="D2" s="47">
        <f>C2/Hauptstelle!$E$51*100</f>
        <v>9.6452012712375274E-2</v>
      </c>
      <c r="E2" s="30">
        <v>3000</v>
      </c>
      <c r="F2" s="47">
        <f>E2/Hauptstelle!$E$51*100</f>
        <v>0.28935603813712585</v>
      </c>
      <c r="G2" s="19">
        <v>16.84</v>
      </c>
      <c r="H2" s="20">
        <f t="shared" ref="H2:H36" si="0">E2/C2</f>
        <v>3</v>
      </c>
      <c r="I2" s="21">
        <f t="shared" ref="I2:I37" si="1">((365-(H2*B2))*100)/365</f>
        <v>76.986301369863014</v>
      </c>
      <c r="J2" s="22">
        <v>78</v>
      </c>
      <c r="K2" s="23">
        <f>((100-J2)*365)/(100*30)</f>
        <v>2.6766666666666667</v>
      </c>
      <c r="L2" s="24">
        <f t="shared" ref="L2:L36" si="2">IF($O$37=0,"0",(O2/$O$37)*$C$37)</f>
        <v>1000</v>
      </c>
      <c r="M2" s="25">
        <f t="shared" ref="M2:M36" si="3">L2-C2</f>
        <v>0</v>
      </c>
      <c r="N2" s="26">
        <f>ROUND(V2*Hauptstelle!$J$55, Hauptstelle!W52)</f>
        <v>400</v>
      </c>
      <c r="O2" s="27">
        <f t="shared" ref="O2:O36" si="4">E2/K2</f>
        <v>1120.7970112079702</v>
      </c>
      <c r="P2" s="24">
        <f t="shared" ref="P2:P36" si="5">IF(M2&lt;0,0,M2)</f>
        <v>0</v>
      </c>
      <c r="Q2" s="24">
        <f>(P2*(1/Hauptstelle!$J$53))+((L2/100)*Hauptstelle!$J$54)</f>
        <v>50</v>
      </c>
      <c r="R2" s="28">
        <f t="shared" ref="R2:R36" si="6">Q2*G2</f>
        <v>842</v>
      </c>
      <c r="S2" s="29">
        <f>R2/Hauptstelle!$R$48</f>
        <v>3.8851876136563801E-3</v>
      </c>
      <c r="T2" s="28">
        <f t="shared" ref="T2:T36" si="7">E2*G2</f>
        <v>50520</v>
      </c>
      <c r="U2" s="29">
        <f>T2/Hauptstelle!$T$48</f>
        <v>3.8813621332233158E-3</v>
      </c>
      <c r="V2" s="29">
        <f t="shared" ref="V2:V36" si="8">(S2+U2)/2</f>
        <v>3.8832748734398482E-3</v>
      </c>
      <c r="W2" s="16">
        <f t="shared" ref="W2:W36" si="9">B2*E2</f>
        <v>84000</v>
      </c>
    </row>
    <row r="3" spans="1:23" x14ac:dyDescent="0.15">
      <c r="A3" s="134" t="s">
        <v>1</v>
      </c>
      <c r="B3" s="30">
        <v>28</v>
      </c>
      <c r="C3" s="30"/>
      <c r="D3" s="47">
        <f>C3/Hauptstelle!$E$51*100</f>
        <v>0</v>
      </c>
      <c r="E3" s="30"/>
      <c r="F3" s="47">
        <f>E3/Hauptstelle!$E$51*100</f>
        <v>0</v>
      </c>
      <c r="G3" s="19">
        <v>14.9</v>
      </c>
      <c r="H3" s="20" t="e">
        <f t="shared" si="0"/>
        <v>#DIV/0!</v>
      </c>
      <c r="I3" s="21" t="e">
        <f t="shared" si="1"/>
        <v>#DIV/0!</v>
      </c>
      <c r="J3" s="22">
        <v>60</v>
      </c>
      <c r="K3" s="23">
        <f t="shared" ref="K3:K36" si="10">((100-J3)*365)/(100*30)</f>
        <v>4.8666666666666663</v>
      </c>
      <c r="L3" s="24">
        <f t="shared" si="2"/>
        <v>0</v>
      </c>
      <c r="M3" s="25">
        <f t="shared" si="3"/>
        <v>0</v>
      </c>
      <c r="N3" s="26">
        <f>ROUND(V3*Hauptstelle!$J$55, Hauptstelle!W52)</f>
        <v>0</v>
      </c>
      <c r="O3" s="27">
        <f t="shared" si="4"/>
        <v>0</v>
      </c>
      <c r="P3" s="24">
        <f t="shared" si="5"/>
        <v>0</v>
      </c>
      <c r="Q3" s="24">
        <f>(P3*(1/Hauptstelle!$J$53))+((L3/100)*Hauptstelle!$J$54)</f>
        <v>0</v>
      </c>
      <c r="R3" s="28">
        <f t="shared" si="6"/>
        <v>0</v>
      </c>
      <c r="S3" s="29">
        <f>R3/Hauptstelle!$R$48</f>
        <v>0</v>
      </c>
      <c r="T3" s="28">
        <f t="shared" si="7"/>
        <v>0</v>
      </c>
      <c r="U3" s="29">
        <f>T3/Hauptstelle!$T$48</f>
        <v>0</v>
      </c>
      <c r="V3" s="29">
        <f t="shared" si="8"/>
        <v>0</v>
      </c>
      <c r="W3" s="16">
        <f t="shared" si="9"/>
        <v>0</v>
      </c>
    </row>
    <row r="4" spans="1:23" x14ac:dyDescent="0.15">
      <c r="A4" s="134" t="s">
        <v>2</v>
      </c>
      <c r="B4" s="30">
        <v>28</v>
      </c>
      <c r="C4" s="30"/>
      <c r="D4" s="47">
        <f>C4/Hauptstelle!$E$51*100</f>
        <v>0</v>
      </c>
      <c r="E4" s="30"/>
      <c r="F4" s="47">
        <f>E4/Hauptstelle!$E$51*100</f>
        <v>0</v>
      </c>
      <c r="G4" s="19">
        <v>11.21</v>
      </c>
      <c r="H4" s="20" t="e">
        <f t="shared" si="0"/>
        <v>#DIV/0!</v>
      </c>
      <c r="I4" s="21" t="e">
        <f t="shared" si="1"/>
        <v>#DIV/0!</v>
      </c>
      <c r="J4" s="22">
        <v>60</v>
      </c>
      <c r="K4" s="23">
        <f t="shared" si="10"/>
        <v>4.8666666666666663</v>
      </c>
      <c r="L4" s="24">
        <f t="shared" si="2"/>
        <v>0</v>
      </c>
      <c r="M4" s="25">
        <f t="shared" si="3"/>
        <v>0</v>
      </c>
      <c r="N4" s="26">
        <f>ROUND(V4*Hauptstelle!$J$55, Hauptstelle!W52)</f>
        <v>0</v>
      </c>
      <c r="O4" s="27">
        <f t="shared" si="4"/>
        <v>0</v>
      </c>
      <c r="P4" s="24">
        <f t="shared" si="5"/>
        <v>0</v>
      </c>
      <c r="Q4" s="24">
        <f>(P4*(1/Hauptstelle!$J$53))+((L4/100)*Hauptstelle!$J$54)</f>
        <v>0</v>
      </c>
      <c r="R4" s="28">
        <f t="shared" si="6"/>
        <v>0</v>
      </c>
      <c r="S4" s="29">
        <f>R4/Hauptstelle!$R$48</f>
        <v>0</v>
      </c>
      <c r="T4" s="28">
        <f t="shared" si="7"/>
        <v>0</v>
      </c>
      <c r="U4" s="29">
        <f>T4/Hauptstelle!$T$48</f>
        <v>0</v>
      </c>
      <c r="V4" s="29">
        <f t="shared" si="8"/>
        <v>0</v>
      </c>
      <c r="W4" s="16">
        <f t="shared" si="9"/>
        <v>0</v>
      </c>
    </row>
    <row r="5" spans="1:23" x14ac:dyDescent="0.15">
      <c r="A5" s="134" t="s">
        <v>112</v>
      </c>
      <c r="B5" s="30">
        <v>28</v>
      </c>
      <c r="C5" s="30"/>
      <c r="D5" s="47">
        <f>C5/Hauptstelle!$E$51*100</f>
        <v>0</v>
      </c>
      <c r="E5" s="30"/>
      <c r="F5" s="47">
        <f>E5/Hauptstelle!$E$51*100</f>
        <v>0</v>
      </c>
      <c r="G5" s="19">
        <v>13.61</v>
      </c>
      <c r="H5" s="20" t="e">
        <f t="shared" si="0"/>
        <v>#DIV/0!</v>
      </c>
      <c r="I5" s="21" t="e">
        <f t="shared" si="1"/>
        <v>#DIV/0!</v>
      </c>
      <c r="J5" s="22">
        <v>52</v>
      </c>
      <c r="K5" s="23">
        <f t="shared" si="10"/>
        <v>5.84</v>
      </c>
      <c r="L5" s="24">
        <f t="shared" si="2"/>
        <v>0</v>
      </c>
      <c r="M5" s="25">
        <f t="shared" si="3"/>
        <v>0</v>
      </c>
      <c r="N5" s="26">
        <f>ROUND(V5*Hauptstelle!$J$55, Hauptstelle!W52)</f>
        <v>0</v>
      </c>
      <c r="O5" s="27">
        <f t="shared" si="4"/>
        <v>0</v>
      </c>
      <c r="P5" s="24">
        <f t="shared" si="5"/>
        <v>0</v>
      </c>
      <c r="Q5" s="24">
        <f>(P5*(1/Hauptstelle!$J$53))+((L5/100)*Hauptstelle!$J$54)</f>
        <v>0</v>
      </c>
      <c r="R5" s="28">
        <f t="shared" si="6"/>
        <v>0</v>
      </c>
      <c r="S5" s="29">
        <f>R5/Hauptstelle!$R$48</f>
        <v>0</v>
      </c>
      <c r="T5" s="28">
        <f t="shared" si="7"/>
        <v>0</v>
      </c>
      <c r="U5" s="29">
        <f>T5/Hauptstelle!$T$48</f>
        <v>0</v>
      </c>
      <c r="V5" s="29">
        <f t="shared" si="8"/>
        <v>0</v>
      </c>
      <c r="W5" s="16">
        <f t="shared" si="9"/>
        <v>0</v>
      </c>
    </row>
    <row r="6" spans="1:23" x14ac:dyDescent="0.15">
      <c r="A6" s="134" t="s">
        <v>3</v>
      </c>
      <c r="B6" s="30">
        <v>28</v>
      </c>
      <c r="C6" s="30"/>
      <c r="D6" s="47">
        <f>C6/Hauptstelle!$E$51*100</f>
        <v>0</v>
      </c>
      <c r="E6" s="30"/>
      <c r="F6" s="47">
        <f>E6/Hauptstelle!$E$51*100</f>
        <v>0</v>
      </c>
      <c r="G6" s="19">
        <v>51.13</v>
      </c>
      <c r="H6" s="20" t="e">
        <f t="shared" si="0"/>
        <v>#DIV/0!</v>
      </c>
      <c r="I6" s="21" t="e">
        <f t="shared" si="1"/>
        <v>#DIV/0!</v>
      </c>
      <c r="J6" s="22">
        <v>73</v>
      </c>
      <c r="K6" s="23">
        <f t="shared" si="10"/>
        <v>3.2850000000000001</v>
      </c>
      <c r="L6" s="24">
        <f t="shared" si="2"/>
        <v>0</v>
      </c>
      <c r="M6" s="25">
        <f t="shared" si="3"/>
        <v>0</v>
      </c>
      <c r="N6" s="26">
        <f>ROUND(V6*Hauptstelle!$J$55, Hauptstelle!W52)</f>
        <v>0</v>
      </c>
      <c r="O6" s="27">
        <f t="shared" si="4"/>
        <v>0</v>
      </c>
      <c r="P6" s="24">
        <f t="shared" si="5"/>
        <v>0</v>
      </c>
      <c r="Q6" s="24">
        <f>(P6*(1/Hauptstelle!$J$53))+((L6/100)*Hauptstelle!$J$54)</f>
        <v>0</v>
      </c>
      <c r="R6" s="28">
        <f t="shared" si="6"/>
        <v>0</v>
      </c>
      <c r="S6" s="29">
        <f>R6/Hauptstelle!$R$48</f>
        <v>0</v>
      </c>
      <c r="T6" s="28">
        <f t="shared" si="7"/>
        <v>0</v>
      </c>
      <c r="U6" s="29">
        <f>T6/Hauptstelle!$T$48</f>
        <v>0</v>
      </c>
      <c r="V6" s="29">
        <f t="shared" si="8"/>
        <v>0</v>
      </c>
      <c r="W6" s="16">
        <f t="shared" si="9"/>
        <v>0</v>
      </c>
    </row>
    <row r="7" spans="1:23" x14ac:dyDescent="0.15">
      <c r="A7" s="134" t="s">
        <v>41</v>
      </c>
      <c r="B7" s="30">
        <v>28</v>
      </c>
      <c r="C7" s="30"/>
      <c r="D7" s="47">
        <f>C7/Hauptstelle!$E$51*100</f>
        <v>0</v>
      </c>
      <c r="E7" s="30"/>
      <c r="F7" s="47">
        <f>E7/Hauptstelle!$E$51*100</f>
        <v>0</v>
      </c>
      <c r="G7" s="19">
        <v>19.399999999999999</v>
      </c>
      <c r="H7" s="20" t="e">
        <f t="shared" si="0"/>
        <v>#DIV/0!</v>
      </c>
      <c r="I7" s="21" t="e">
        <f t="shared" si="1"/>
        <v>#DIV/0!</v>
      </c>
      <c r="J7" s="22">
        <v>50</v>
      </c>
      <c r="K7" s="23">
        <f t="shared" si="10"/>
        <v>6.083333333333333</v>
      </c>
      <c r="L7" s="24">
        <f t="shared" si="2"/>
        <v>0</v>
      </c>
      <c r="M7" s="25">
        <f t="shared" si="3"/>
        <v>0</v>
      </c>
      <c r="N7" s="26">
        <f>ROUND(V7*Hauptstelle!$J$55, Hauptstelle!W52)</f>
        <v>0</v>
      </c>
      <c r="O7" s="27">
        <f t="shared" si="4"/>
        <v>0</v>
      </c>
      <c r="P7" s="24">
        <f t="shared" si="5"/>
        <v>0</v>
      </c>
      <c r="Q7" s="24">
        <f>(P7*(1/Hauptstelle!$J$53))+((L7/100)*Hauptstelle!$J$54)</f>
        <v>0</v>
      </c>
      <c r="R7" s="28">
        <f t="shared" si="6"/>
        <v>0</v>
      </c>
      <c r="S7" s="29">
        <f>R7/Hauptstelle!$R$48</f>
        <v>0</v>
      </c>
      <c r="T7" s="28">
        <f t="shared" si="7"/>
        <v>0</v>
      </c>
      <c r="U7" s="29">
        <f>T7/Hauptstelle!$T$48</f>
        <v>0</v>
      </c>
      <c r="V7" s="29">
        <f t="shared" si="8"/>
        <v>0</v>
      </c>
      <c r="W7" s="16">
        <f t="shared" si="9"/>
        <v>0</v>
      </c>
    </row>
    <row r="8" spans="1:23" x14ac:dyDescent="0.15">
      <c r="A8" s="134" t="s">
        <v>42</v>
      </c>
      <c r="B8" s="30">
        <v>28</v>
      </c>
      <c r="C8" s="30"/>
      <c r="D8" s="47">
        <f>C8/Hauptstelle!$E$51*100</f>
        <v>0</v>
      </c>
      <c r="E8" s="30"/>
      <c r="F8" s="47">
        <f>E8/Hauptstelle!$E$51*100</f>
        <v>0</v>
      </c>
      <c r="G8" s="19">
        <v>25.8</v>
      </c>
      <c r="H8" s="20" t="e">
        <f t="shared" si="0"/>
        <v>#DIV/0!</v>
      </c>
      <c r="I8" s="21" t="e">
        <f t="shared" si="1"/>
        <v>#DIV/0!</v>
      </c>
      <c r="J8" s="22">
        <v>50</v>
      </c>
      <c r="K8" s="23">
        <f t="shared" si="10"/>
        <v>6.083333333333333</v>
      </c>
      <c r="L8" s="24">
        <f t="shared" si="2"/>
        <v>0</v>
      </c>
      <c r="M8" s="25">
        <f t="shared" si="3"/>
        <v>0</v>
      </c>
      <c r="N8" s="26">
        <f>ROUND(V8*Hauptstelle!$J$55, Hauptstelle!W52)</f>
        <v>0</v>
      </c>
      <c r="O8" s="27">
        <f t="shared" si="4"/>
        <v>0</v>
      </c>
      <c r="P8" s="24">
        <f t="shared" si="5"/>
        <v>0</v>
      </c>
      <c r="Q8" s="24">
        <f>(P8*(1/Hauptstelle!$J$53))+((L8/100)*Hauptstelle!$J$54)</f>
        <v>0</v>
      </c>
      <c r="R8" s="28">
        <f t="shared" si="6"/>
        <v>0</v>
      </c>
      <c r="S8" s="29">
        <f>R8/Hauptstelle!$R$48</f>
        <v>0</v>
      </c>
      <c r="T8" s="28">
        <f t="shared" si="7"/>
        <v>0</v>
      </c>
      <c r="U8" s="29">
        <f>T8/Hauptstelle!$T$48</f>
        <v>0</v>
      </c>
      <c r="V8" s="29">
        <f t="shared" si="8"/>
        <v>0</v>
      </c>
      <c r="W8" s="16">
        <f t="shared" si="9"/>
        <v>0</v>
      </c>
    </row>
    <row r="9" spans="1:23" x14ac:dyDescent="0.15">
      <c r="A9" s="134" t="s">
        <v>43</v>
      </c>
      <c r="B9" s="30">
        <v>28</v>
      </c>
      <c r="C9" s="30"/>
      <c r="D9" s="47">
        <f>C9/Hauptstelle!$E$51*100</f>
        <v>0</v>
      </c>
      <c r="E9" s="30"/>
      <c r="F9" s="47">
        <f>E9/Hauptstelle!$E$51*100</f>
        <v>0</v>
      </c>
      <c r="G9" s="19">
        <v>13.5</v>
      </c>
      <c r="H9" s="20" t="e">
        <f t="shared" si="0"/>
        <v>#DIV/0!</v>
      </c>
      <c r="I9" s="21" t="e">
        <f t="shared" si="1"/>
        <v>#DIV/0!</v>
      </c>
      <c r="J9" s="22">
        <v>47</v>
      </c>
      <c r="K9" s="23">
        <f t="shared" si="10"/>
        <v>6.4483333333333333</v>
      </c>
      <c r="L9" s="24">
        <f t="shared" si="2"/>
        <v>0</v>
      </c>
      <c r="M9" s="25">
        <f t="shared" si="3"/>
        <v>0</v>
      </c>
      <c r="N9" s="26">
        <f>ROUND(V9*Hauptstelle!$J$55, Hauptstelle!W52)</f>
        <v>0</v>
      </c>
      <c r="O9" s="27">
        <f t="shared" si="4"/>
        <v>0</v>
      </c>
      <c r="P9" s="24">
        <f t="shared" si="5"/>
        <v>0</v>
      </c>
      <c r="Q9" s="24">
        <f>(P9*(1/Hauptstelle!$J$53))+((L9/100)*Hauptstelle!$J$54)</f>
        <v>0</v>
      </c>
      <c r="R9" s="28">
        <f t="shared" si="6"/>
        <v>0</v>
      </c>
      <c r="S9" s="29">
        <f>R9/Hauptstelle!$R$48</f>
        <v>0</v>
      </c>
      <c r="T9" s="28">
        <f t="shared" si="7"/>
        <v>0</v>
      </c>
      <c r="U9" s="29">
        <f>T9/Hauptstelle!$T$48</f>
        <v>0</v>
      </c>
      <c r="V9" s="29">
        <f t="shared" si="8"/>
        <v>0</v>
      </c>
      <c r="W9" s="16">
        <f t="shared" si="9"/>
        <v>0</v>
      </c>
    </row>
    <row r="10" spans="1:23" x14ac:dyDescent="0.15">
      <c r="A10" s="134" t="s">
        <v>44</v>
      </c>
      <c r="B10" s="30">
        <v>28</v>
      </c>
      <c r="C10" s="30"/>
      <c r="D10" s="47">
        <f>C10/Hauptstelle!$E$51*100</f>
        <v>0</v>
      </c>
      <c r="E10" s="30"/>
      <c r="F10" s="47">
        <f>E10/Hauptstelle!$E$51*100</f>
        <v>0</v>
      </c>
      <c r="G10" s="19">
        <v>13.95</v>
      </c>
      <c r="H10" s="20" t="e">
        <f t="shared" si="0"/>
        <v>#DIV/0!</v>
      </c>
      <c r="I10" s="21" t="e">
        <f t="shared" si="1"/>
        <v>#DIV/0!</v>
      </c>
      <c r="J10" s="22">
        <v>50</v>
      </c>
      <c r="K10" s="23">
        <f t="shared" si="10"/>
        <v>6.083333333333333</v>
      </c>
      <c r="L10" s="24">
        <f t="shared" si="2"/>
        <v>0</v>
      </c>
      <c r="M10" s="25">
        <f t="shared" si="3"/>
        <v>0</v>
      </c>
      <c r="N10" s="26">
        <f>ROUND(V10*Hauptstelle!$J$55, Hauptstelle!W52)</f>
        <v>0</v>
      </c>
      <c r="O10" s="27">
        <f t="shared" si="4"/>
        <v>0</v>
      </c>
      <c r="P10" s="24">
        <f t="shared" si="5"/>
        <v>0</v>
      </c>
      <c r="Q10" s="24">
        <f>(P10*(1/Hauptstelle!$J$53))+((L10/100)*Hauptstelle!$J$54)</f>
        <v>0</v>
      </c>
      <c r="R10" s="28">
        <f t="shared" si="6"/>
        <v>0</v>
      </c>
      <c r="S10" s="29">
        <f>R10/Hauptstelle!$R$48</f>
        <v>0</v>
      </c>
      <c r="T10" s="28">
        <f t="shared" si="7"/>
        <v>0</v>
      </c>
      <c r="U10" s="29">
        <f>T10/Hauptstelle!$T$48</f>
        <v>0</v>
      </c>
      <c r="V10" s="29">
        <f t="shared" si="8"/>
        <v>0</v>
      </c>
      <c r="W10" s="16">
        <f t="shared" si="9"/>
        <v>0</v>
      </c>
    </row>
    <row r="11" spans="1:23" x14ac:dyDescent="0.15">
      <c r="A11" s="134" t="s">
        <v>45</v>
      </c>
      <c r="B11" s="30">
        <v>28</v>
      </c>
      <c r="C11" s="30"/>
      <c r="D11" s="47">
        <f>C11/Hauptstelle!$E$51*100</f>
        <v>0</v>
      </c>
      <c r="E11" s="30"/>
      <c r="F11" s="47">
        <f>E11/Hauptstelle!$E$51*100</f>
        <v>0</v>
      </c>
      <c r="G11" s="19">
        <v>25</v>
      </c>
      <c r="H11" s="20" t="e">
        <f t="shared" si="0"/>
        <v>#DIV/0!</v>
      </c>
      <c r="I11" s="21" t="e">
        <f t="shared" si="1"/>
        <v>#DIV/0!</v>
      </c>
      <c r="J11" s="22">
        <v>50</v>
      </c>
      <c r="K11" s="23">
        <f t="shared" si="10"/>
        <v>6.083333333333333</v>
      </c>
      <c r="L11" s="24">
        <f t="shared" si="2"/>
        <v>0</v>
      </c>
      <c r="M11" s="25">
        <f t="shared" si="3"/>
        <v>0</v>
      </c>
      <c r="N11" s="26">
        <f>ROUND(V11*Hauptstelle!$J$55, Hauptstelle!W52)</f>
        <v>0</v>
      </c>
      <c r="O11" s="27">
        <f t="shared" si="4"/>
        <v>0</v>
      </c>
      <c r="P11" s="24">
        <f t="shared" si="5"/>
        <v>0</v>
      </c>
      <c r="Q11" s="24">
        <f>(P11*(1/Hauptstelle!$J$53))+((L11/100)*Hauptstelle!$J$54)</f>
        <v>0</v>
      </c>
      <c r="R11" s="28">
        <f t="shared" si="6"/>
        <v>0</v>
      </c>
      <c r="S11" s="29">
        <f>R11/Hauptstelle!$R$48</f>
        <v>0</v>
      </c>
      <c r="T11" s="28">
        <f t="shared" si="7"/>
        <v>0</v>
      </c>
      <c r="U11" s="29">
        <f>T11/Hauptstelle!$T$48</f>
        <v>0</v>
      </c>
      <c r="V11" s="29">
        <f t="shared" si="8"/>
        <v>0</v>
      </c>
      <c r="W11" s="16">
        <f t="shared" si="9"/>
        <v>0</v>
      </c>
    </row>
    <row r="12" spans="1:23" x14ac:dyDescent="0.15">
      <c r="A12" s="134" t="s">
        <v>46</v>
      </c>
      <c r="B12" s="30">
        <v>28</v>
      </c>
      <c r="C12" s="30"/>
      <c r="D12" s="47">
        <f>C12/Hauptstelle!$E$51*100</f>
        <v>0</v>
      </c>
      <c r="E12" s="30"/>
      <c r="F12" s="47">
        <f>E12/Hauptstelle!$E$51*100</f>
        <v>0</v>
      </c>
      <c r="G12" s="19">
        <v>9.4499999999999993</v>
      </c>
      <c r="H12" s="20" t="e">
        <f t="shared" si="0"/>
        <v>#DIV/0!</v>
      </c>
      <c r="I12" s="21" t="e">
        <f t="shared" si="1"/>
        <v>#DIV/0!</v>
      </c>
      <c r="J12" s="22">
        <v>47</v>
      </c>
      <c r="K12" s="23">
        <f t="shared" si="10"/>
        <v>6.4483333333333333</v>
      </c>
      <c r="L12" s="24">
        <f t="shared" si="2"/>
        <v>0</v>
      </c>
      <c r="M12" s="25">
        <f t="shared" si="3"/>
        <v>0</v>
      </c>
      <c r="N12" s="26">
        <f>ROUND(V12*Hauptstelle!$J$55, Hauptstelle!W52)</f>
        <v>0</v>
      </c>
      <c r="O12" s="27">
        <f t="shared" si="4"/>
        <v>0</v>
      </c>
      <c r="P12" s="24">
        <f t="shared" si="5"/>
        <v>0</v>
      </c>
      <c r="Q12" s="24">
        <f>(P12*(1/Hauptstelle!$J$53))+((L12/100)*Hauptstelle!$J$54)</f>
        <v>0</v>
      </c>
      <c r="R12" s="28">
        <f t="shared" si="6"/>
        <v>0</v>
      </c>
      <c r="S12" s="29">
        <f>R12/Hauptstelle!$R$48</f>
        <v>0</v>
      </c>
      <c r="T12" s="28">
        <f t="shared" si="7"/>
        <v>0</v>
      </c>
      <c r="U12" s="29">
        <f>T12/Hauptstelle!$T$48</f>
        <v>0</v>
      </c>
      <c r="V12" s="29">
        <f t="shared" si="8"/>
        <v>0</v>
      </c>
      <c r="W12" s="16">
        <f t="shared" si="9"/>
        <v>0</v>
      </c>
    </row>
    <row r="13" spans="1:23" x14ac:dyDescent="0.15">
      <c r="A13" s="134" t="s">
        <v>47</v>
      </c>
      <c r="B13" s="30">
        <v>28</v>
      </c>
      <c r="C13" s="30"/>
      <c r="D13" s="47">
        <f>C13/Hauptstelle!$E$51*100</f>
        <v>0</v>
      </c>
      <c r="E13" s="30"/>
      <c r="F13" s="47">
        <f>E13/Hauptstelle!$E$51*100</f>
        <v>0</v>
      </c>
      <c r="G13" s="19">
        <v>30</v>
      </c>
      <c r="H13" s="20" t="e">
        <f t="shared" si="0"/>
        <v>#DIV/0!</v>
      </c>
      <c r="I13" s="21" t="e">
        <f t="shared" si="1"/>
        <v>#DIV/0!</v>
      </c>
      <c r="J13" s="22">
        <v>73</v>
      </c>
      <c r="K13" s="23">
        <f t="shared" si="10"/>
        <v>3.2850000000000001</v>
      </c>
      <c r="L13" s="24">
        <f t="shared" si="2"/>
        <v>0</v>
      </c>
      <c r="M13" s="25">
        <f t="shared" si="3"/>
        <v>0</v>
      </c>
      <c r="N13" s="26">
        <f>ROUND(V13*Hauptstelle!$J$55, Hauptstelle!W52)</f>
        <v>0</v>
      </c>
      <c r="O13" s="27">
        <f t="shared" si="4"/>
        <v>0</v>
      </c>
      <c r="P13" s="24">
        <f t="shared" si="5"/>
        <v>0</v>
      </c>
      <c r="Q13" s="24">
        <f>(P13*(1/Hauptstelle!$J$53))+((L13/100)*Hauptstelle!$J$54)</f>
        <v>0</v>
      </c>
      <c r="R13" s="28">
        <f t="shared" si="6"/>
        <v>0</v>
      </c>
      <c r="S13" s="29">
        <f>R13/Hauptstelle!$R$48</f>
        <v>0</v>
      </c>
      <c r="T13" s="28">
        <f t="shared" si="7"/>
        <v>0</v>
      </c>
      <c r="U13" s="29">
        <f>T13/Hauptstelle!$T$48</f>
        <v>0</v>
      </c>
      <c r="V13" s="29">
        <f t="shared" si="8"/>
        <v>0</v>
      </c>
      <c r="W13" s="16">
        <f t="shared" si="9"/>
        <v>0</v>
      </c>
    </row>
    <row r="14" spans="1:23" x14ac:dyDescent="0.15">
      <c r="A14" s="134" t="s">
        <v>48</v>
      </c>
      <c r="B14" s="30">
        <v>28</v>
      </c>
      <c r="C14" s="30"/>
      <c r="D14" s="47">
        <f>C14/Hauptstelle!$E$51*100</f>
        <v>0</v>
      </c>
      <c r="E14" s="30"/>
      <c r="F14" s="47">
        <f>E14/Hauptstelle!$E$51*100</f>
        <v>0</v>
      </c>
      <c r="G14" s="19">
        <v>15</v>
      </c>
      <c r="H14" s="20" t="e">
        <f t="shared" si="0"/>
        <v>#DIV/0!</v>
      </c>
      <c r="I14" s="21" t="e">
        <f t="shared" si="1"/>
        <v>#DIV/0!</v>
      </c>
      <c r="J14" s="22">
        <v>60</v>
      </c>
      <c r="K14" s="23">
        <f t="shared" si="10"/>
        <v>4.8666666666666663</v>
      </c>
      <c r="L14" s="24">
        <f t="shared" si="2"/>
        <v>0</v>
      </c>
      <c r="M14" s="25">
        <f t="shared" si="3"/>
        <v>0</v>
      </c>
      <c r="N14" s="26">
        <f>ROUND(V14*Hauptstelle!$J$55, Hauptstelle!W52)</f>
        <v>0</v>
      </c>
      <c r="O14" s="27">
        <f t="shared" si="4"/>
        <v>0</v>
      </c>
      <c r="P14" s="24">
        <f t="shared" si="5"/>
        <v>0</v>
      </c>
      <c r="Q14" s="24">
        <f>(P14*(1/Hauptstelle!$J$53))+((L14/100)*Hauptstelle!$J$54)</f>
        <v>0</v>
      </c>
      <c r="R14" s="28">
        <f t="shared" si="6"/>
        <v>0</v>
      </c>
      <c r="S14" s="29">
        <f>R14/Hauptstelle!$R$48</f>
        <v>0</v>
      </c>
      <c r="T14" s="28">
        <f t="shared" si="7"/>
        <v>0</v>
      </c>
      <c r="U14" s="29">
        <f>T14/Hauptstelle!$T$48</f>
        <v>0</v>
      </c>
      <c r="V14" s="29">
        <f t="shared" si="8"/>
        <v>0</v>
      </c>
      <c r="W14" s="16">
        <f t="shared" si="9"/>
        <v>0</v>
      </c>
    </row>
    <row r="15" spans="1:23" x14ac:dyDescent="0.15">
      <c r="A15" s="134" t="s">
        <v>49</v>
      </c>
      <c r="B15" s="30">
        <v>7</v>
      </c>
      <c r="C15" s="30"/>
      <c r="D15" s="47">
        <f>C15/Hauptstelle!$E$51*100</f>
        <v>0</v>
      </c>
      <c r="E15" s="30"/>
      <c r="F15" s="47">
        <f>E15/Hauptstelle!$E$51*100</f>
        <v>0</v>
      </c>
      <c r="G15" s="19">
        <v>55</v>
      </c>
      <c r="H15" s="20" t="e">
        <f t="shared" si="0"/>
        <v>#DIV/0!</v>
      </c>
      <c r="I15" s="21" t="e">
        <f t="shared" si="1"/>
        <v>#DIV/0!</v>
      </c>
      <c r="J15" s="22">
        <v>35</v>
      </c>
      <c r="K15" s="23">
        <f t="shared" si="10"/>
        <v>7.9083333333333332</v>
      </c>
      <c r="L15" s="24">
        <f t="shared" si="2"/>
        <v>0</v>
      </c>
      <c r="M15" s="25">
        <f t="shared" si="3"/>
        <v>0</v>
      </c>
      <c r="N15" s="26">
        <f>ROUND(V15*Hauptstelle!$J$55, Hauptstelle!W52)</f>
        <v>0</v>
      </c>
      <c r="O15" s="27">
        <f t="shared" si="4"/>
        <v>0</v>
      </c>
      <c r="P15" s="24">
        <f t="shared" si="5"/>
        <v>0</v>
      </c>
      <c r="Q15" s="24">
        <f>(P15*(1/Hauptstelle!$J$53))+((L15/100)*Hauptstelle!$J$54)</f>
        <v>0</v>
      </c>
      <c r="R15" s="28">
        <f t="shared" si="6"/>
        <v>0</v>
      </c>
      <c r="S15" s="29">
        <f>R15/Hauptstelle!$R$48</f>
        <v>0</v>
      </c>
      <c r="T15" s="28">
        <f t="shared" si="7"/>
        <v>0</v>
      </c>
      <c r="U15" s="29">
        <f>T15/Hauptstelle!$T$48</f>
        <v>0</v>
      </c>
      <c r="V15" s="29">
        <f t="shared" si="8"/>
        <v>0</v>
      </c>
      <c r="W15" s="16">
        <f t="shared" si="9"/>
        <v>0</v>
      </c>
    </row>
    <row r="16" spans="1:23" x14ac:dyDescent="0.15">
      <c r="A16" s="134" t="s">
        <v>50</v>
      </c>
      <c r="B16" s="30">
        <v>28</v>
      </c>
      <c r="C16" s="30"/>
      <c r="D16" s="47">
        <f>C16/Hauptstelle!$E$51*100</f>
        <v>0</v>
      </c>
      <c r="E16" s="30"/>
      <c r="F16" s="47">
        <f>E16/Hauptstelle!$E$51*100</f>
        <v>0</v>
      </c>
      <c r="G16" s="19">
        <v>20.45</v>
      </c>
      <c r="H16" s="20" t="e">
        <f t="shared" si="0"/>
        <v>#DIV/0!</v>
      </c>
      <c r="I16" s="21" t="e">
        <f t="shared" si="1"/>
        <v>#DIV/0!</v>
      </c>
      <c r="J16" s="22">
        <v>35</v>
      </c>
      <c r="K16" s="23">
        <f t="shared" si="10"/>
        <v>7.9083333333333332</v>
      </c>
      <c r="L16" s="24">
        <f t="shared" si="2"/>
        <v>0</v>
      </c>
      <c r="M16" s="25">
        <f t="shared" si="3"/>
        <v>0</v>
      </c>
      <c r="N16" s="26">
        <f>ROUND(V16*Hauptstelle!$J$55, Hauptstelle!W52)</f>
        <v>0</v>
      </c>
      <c r="O16" s="27">
        <f t="shared" si="4"/>
        <v>0</v>
      </c>
      <c r="P16" s="24">
        <f t="shared" si="5"/>
        <v>0</v>
      </c>
      <c r="Q16" s="24">
        <f>(P16*(1/Hauptstelle!$J$53))+((L16/100)*Hauptstelle!$J$54)</f>
        <v>0</v>
      </c>
      <c r="R16" s="28">
        <f t="shared" si="6"/>
        <v>0</v>
      </c>
      <c r="S16" s="29">
        <f>R16/Hauptstelle!$R$48</f>
        <v>0</v>
      </c>
      <c r="T16" s="28">
        <f t="shared" si="7"/>
        <v>0</v>
      </c>
      <c r="U16" s="29">
        <f>T16/Hauptstelle!$T$48</f>
        <v>0</v>
      </c>
      <c r="V16" s="29">
        <f t="shared" si="8"/>
        <v>0</v>
      </c>
      <c r="W16" s="16">
        <f t="shared" si="9"/>
        <v>0</v>
      </c>
    </row>
    <row r="17" spans="1:23" x14ac:dyDescent="0.15">
      <c r="A17" s="134" t="s">
        <v>4</v>
      </c>
      <c r="B17" s="30">
        <v>56</v>
      </c>
      <c r="C17" s="30"/>
      <c r="D17" s="47">
        <f>C17/Hauptstelle!$E$51*100</f>
        <v>0</v>
      </c>
      <c r="E17" s="30"/>
      <c r="F17" s="47">
        <f>E17/Hauptstelle!$E$51*100</f>
        <v>0</v>
      </c>
      <c r="G17" s="19">
        <v>30</v>
      </c>
      <c r="H17" s="20" t="e">
        <f t="shared" si="0"/>
        <v>#DIV/0!</v>
      </c>
      <c r="I17" s="21" t="e">
        <f t="shared" si="1"/>
        <v>#DIV/0!</v>
      </c>
      <c r="J17" s="22">
        <v>78</v>
      </c>
      <c r="K17" s="23">
        <f t="shared" si="10"/>
        <v>2.6766666666666667</v>
      </c>
      <c r="L17" s="24">
        <f t="shared" si="2"/>
        <v>0</v>
      </c>
      <c r="M17" s="25">
        <f t="shared" si="3"/>
        <v>0</v>
      </c>
      <c r="N17" s="26">
        <f>ROUND(V17*Hauptstelle!$J$55, Hauptstelle!W52)</f>
        <v>0</v>
      </c>
      <c r="O17" s="27">
        <f t="shared" si="4"/>
        <v>0</v>
      </c>
      <c r="P17" s="24">
        <f t="shared" si="5"/>
        <v>0</v>
      </c>
      <c r="Q17" s="24">
        <f>(P17*(1/Hauptstelle!$J$53))+((L17/100)*Hauptstelle!$J$54)</f>
        <v>0</v>
      </c>
      <c r="R17" s="28">
        <f t="shared" si="6"/>
        <v>0</v>
      </c>
      <c r="S17" s="29">
        <f>R17/Hauptstelle!$R$48</f>
        <v>0</v>
      </c>
      <c r="T17" s="28">
        <f t="shared" si="7"/>
        <v>0</v>
      </c>
      <c r="U17" s="29">
        <f>T17/Hauptstelle!$T$48</f>
        <v>0</v>
      </c>
      <c r="V17" s="29">
        <f t="shared" si="8"/>
        <v>0</v>
      </c>
      <c r="W17" s="16">
        <f t="shared" si="9"/>
        <v>0</v>
      </c>
    </row>
    <row r="18" spans="1:23" x14ac:dyDescent="0.15">
      <c r="A18" s="134" t="s">
        <v>51</v>
      </c>
      <c r="B18" s="30">
        <v>28</v>
      </c>
      <c r="C18" s="30"/>
      <c r="D18" s="47">
        <f>C18/Hauptstelle!$E$51*100</f>
        <v>0</v>
      </c>
      <c r="E18" s="30"/>
      <c r="F18" s="47">
        <f>E18/Hauptstelle!$E$51*100</f>
        <v>0</v>
      </c>
      <c r="G18" s="19">
        <v>25</v>
      </c>
      <c r="H18" s="20" t="e">
        <f t="shared" si="0"/>
        <v>#DIV/0!</v>
      </c>
      <c r="I18" s="21" t="e">
        <f t="shared" si="1"/>
        <v>#DIV/0!</v>
      </c>
      <c r="J18" s="22">
        <v>73</v>
      </c>
      <c r="K18" s="23">
        <f t="shared" si="10"/>
        <v>3.2850000000000001</v>
      </c>
      <c r="L18" s="24">
        <f t="shared" si="2"/>
        <v>0</v>
      </c>
      <c r="M18" s="25">
        <f t="shared" si="3"/>
        <v>0</v>
      </c>
      <c r="N18" s="26">
        <f>ROUND(V18*Hauptstelle!$J$55, Hauptstelle!W52)</f>
        <v>0</v>
      </c>
      <c r="O18" s="27">
        <f t="shared" si="4"/>
        <v>0</v>
      </c>
      <c r="P18" s="24">
        <f t="shared" si="5"/>
        <v>0</v>
      </c>
      <c r="Q18" s="24">
        <f>(P18*(1/Hauptstelle!$J$53))+((L18/100)*Hauptstelle!$J$54)</f>
        <v>0</v>
      </c>
      <c r="R18" s="28">
        <f t="shared" si="6"/>
        <v>0</v>
      </c>
      <c r="S18" s="29">
        <f>R18/Hauptstelle!$R$48</f>
        <v>0</v>
      </c>
      <c r="T18" s="28">
        <f t="shared" si="7"/>
        <v>0</v>
      </c>
      <c r="U18" s="29">
        <f>T18/Hauptstelle!$T$48</f>
        <v>0</v>
      </c>
      <c r="V18" s="29">
        <f t="shared" si="8"/>
        <v>0</v>
      </c>
      <c r="W18" s="16">
        <f t="shared" si="9"/>
        <v>0</v>
      </c>
    </row>
    <row r="19" spans="1:23" x14ac:dyDescent="0.15">
      <c r="A19" s="134" t="s">
        <v>53</v>
      </c>
      <c r="B19" s="30">
        <v>28</v>
      </c>
      <c r="C19" s="30"/>
      <c r="D19" s="47">
        <f>C19/Hauptstelle!$E$51*100</f>
        <v>0</v>
      </c>
      <c r="E19" s="30"/>
      <c r="F19" s="47">
        <f>E19/Hauptstelle!$E$51*100</f>
        <v>0</v>
      </c>
      <c r="G19" s="19">
        <v>22</v>
      </c>
      <c r="H19" s="20" t="e">
        <f t="shared" si="0"/>
        <v>#DIV/0!</v>
      </c>
      <c r="I19" s="21" t="e">
        <f t="shared" si="1"/>
        <v>#DIV/0!</v>
      </c>
      <c r="J19" s="22">
        <v>44</v>
      </c>
      <c r="K19" s="23">
        <f t="shared" si="10"/>
        <v>6.8133333333333335</v>
      </c>
      <c r="L19" s="24">
        <f t="shared" si="2"/>
        <v>0</v>
      </c>
      <c r="M19" s="25">
        <f t="shared" si="3"/>
        <v>0</v>
      </c>
      <c r="N19" s="26">
        <f>ROUND(V19*Hauptstelle!$J$55, Hauptstelle!W52)</f>
        <v>0</v>
      </c>
      <c r="O19" s="27">
        <f t="shared" si="4"/>
        <v>0</v>
      </c>
      <c r="P19" s="24">
        <f t="shared" si="5"/>
        <v>0</v>
      </c>
      <c r="Q19" s="24">
        <f>(P19*(1/Hauptstelle!$J$53))+((L19/100)*Hauptstelle!$J$54)</f>
        <v>0</v>
      </c>
      <c r="R19" s="28">
        <f t="shared" si="6"/>
        <v>0</v>
      </c>
      <c r="S19" s="29">
        <f>R19/Hauptstelle!$R$48</f>
        <v>0</v>
      </c>
      <c r="T19" s="28">
        <f t="shared" si="7"/>
        <v>0</v>
      </c>
      <c r="U19" s="29">
        <f>T19/Hauptstelle!$T$48</f>
        <v>0</v>
      </c>
      <c r="V19" s="29">
        <f t="shared" si="8"/>
        <v>0</v>
      </c>
      <c r="W19" s="16">
        <f t="shared" si="9"/>
        <v>0</v>
      </c>
    </row>
    <row r="20" spans="1:23" x14ac:dyDescent="0.15">
      <c r="A20" s="134" t="s">
        <v>54</v>
      </c>
      <c r="B20" s="30">
        <v>28</v>
      </c>
      <c r="C20" s="30"/>
      <c r="D20" s="47">
        <f>C20/Hauptstelle!$E$51*100</f>
        <v>0</v>
      </c>
      <c r="E20" s="30"/>
      <c r="F20" s="47">
        <f>E20/Hauptstelle!$E$51*100</f>
        <v>0</v>
      </c>
      <c r="G20" s="19">
        <v>24</v>
      </c>
      <c r="H20" s="20" t="e">
        <f t="shared" si="0"/>
        <v>#DIV/0!</v>
      </c>
      <c r="I20" s="21" t="e">
        <f t="shared" si="1"/>
        <v>#DIV/0!</v>
      </c>
      <c r="J20" s="22">
        <v>50</v>
      </c>
      <c r="K20" s="23">
        <f t="shared" si="10"/>
        <v>6.083333333333333</v>
      </c>
      <c r="L20" s="24">
        <f t="shared" si="2"/>
        <v>0</v>
      </c>
      <c r="M20" s="25">
        <f t="shared" si="3"/>
        <v>0</v>
      </c>
      <c r="N20" s="26">
        <f>ROUND(V20*Hauptstelle!$J$55, Hauptstelle!W52)</f>
        <v>0</v>
      </c>
      <c r="O20" s="27">
        <f t="shared" si="4"/>
        <v>0</v>
      </c>
      <c r="P20" s="24">
        <f t="shared" si="5"/>
        <v>0</v>
      </c>
      <c r="Q20" s="24">
        <f>(P20*(1/Hauptstelle!$J$53))+((L20/100)*Hauptstelle!$J$54)</f>
        <v>0</v>
      </c>
      <c r="R20" s="28">
        <f t="shared" si="6"/>
        <v>0</v>
      </c>
      <c r="S20" s="29">
        <f>R20/Hauptstelle!$R$48</f>
        <v>0</v>
      </c>
      <c r="T20" s="28">
        <f t="shared" si="7"/>
        <v>0</v>
      </c>
      <c r="U20" s="29">
        <f>T20/Hauptstelle!$T$48</f>
        <v>0</v>
      </c>
      <c r="V20" s="29">
        <f t="shared" si="8"/>
        <v>0</v>
      </c>
      <c r="W20" s="16">
        <f t="shared" si="9"/>
        <v>0</v>
      </c>
    </row>
    <row r="21" spans="1:23" x14ac:dyDescent="0.15">
      <c r="A21" s="134" t="s">
        <v>52</v>
      </c>
      <c r="B21" s="30">
        <v>28</v>
      </c>
      <c r="C21" s="30"/>
      <c r="D21" s="47">
        <f>C21/Hauptstelle!$E$51*100</f>
        <v>0</v>
      </c>
      <c r="E21" s="30"/>
      <c r="F21" s="47">
        <f>E21/Hauptstelle!$E$51*100</f>
        <v>0</v>
      </c>
      <c r="G21" s="19">
        <v>21</v>
      </c>
      <c r="H21" s="20" t="e">
        <f t="shared" si="0"/>
        <v>#DIV/0!</v>
      </c>
      <c r="I21" s="21" t="e">
        <f t="shared" si="1"/>
        <v>#DIV/0!</v>
      </c>
      <c r="J21" s="22">
        <v>73</v>
      </c>
      <c r="K21" s="23">
        <f t="shared" si="10"/>
        <v>3.2850000000000001</v>
      </c>
      <c r="L21" s="24">
        <f t="shared" si="2"/>
        <v>0</v>
      </c>
      <c r="M21" s="25">
        <f t="shared" si="3"/>
        <v>0</v>
      </c>
      <c r="N21" s="26">
        <f>ROUND(V21*Hauptstelle!$J$55, Hauptstelle!W52)</f>
        <v>0</v>
      </c>
      <c r="O21" s="27">
        <f t="shared" si="4"/>
        <v>0</v>
      </c>
      <c r="P21" s="24">
        <f t="shared" si="5"/>
        <v>0</v>
      </c>
      <c r="Q21" s="24">
        <f>(P21*(1/Hauptstelle!$J$53))+((L21/100)*Hauptstelle!$J$54)</f>
        <v>0</v>
      </c>
      <c r="R21" s="28">
        <f t="shared" si="6"/>
        <v>0</v>
      </c>
      <c r="S21" s="29">
        <f>R21/Hauptstelle!$R$48</f>
        <v>0</v>
      </c>
      <c r="T21" s="28">
        <f t="shared" si="7"/>
        <v>0</v>
      </c>
      <c r="U21" s="29">
        <f>T21/Hauptstelle!$T$48</f>
        <v>0</v>
      </c>
      <c r="V21" s="29">
        <f t="shared" si="8"/>
        <v>0</v>
      </c>
      <c r="W21" s="16">
        <f t="shared" si="9"/>
        <v>0</v>
      </c>
    </row>
    <row r="22" spans="1:23" x14ac:dyDescent="0.15">
      <c r="A22" s="134" t="s">
        <v>55</v>
      </c>
      <c r="B22" s="30">
        <v>28</v>
      </c>
      <c r="C22" s="30"/>
      <c r="D22" s="47">
        <f>C22/Hauptstelle!$E$51*100</f>
        <v>0</v>
      </c>
      <c r="E22" s="30"/>
      <c r="F22" s="47">
        <f>E22/Hauptstelle!$E$51*100</f>
        <v>0</v>
      </c>
      <c r="G22" s="19">
        <v>13.5</v>
      </c>
      <c r="H22" s="20" t="e">
        <f t="shared" si="0"/>
        <v>#DIV/0!</v>
      </c>
      <c r="I22" s="21" t="e">
        <f t="shared" si="1"/>
        <v>#DIV/0!</v>
      </c>
      <c r="J22" s="22">
        <v>44</v>
      </c>
      <c r="K22" s="23">
        <f t="shared" si="10"/>
        <v>6.8133333333333335</v>
      </c>
      <c r="L22" s="24">
        <f t="shared" si="2"/>
        <v>0</v>
      </c>
      <c r="M22" s="25">
        <f t="shared" si="3"/>
        <v>0</v>
      </c>
      <c r="N22" s="26">
        <f>ROUND(V22*Hauptstelle!$J$55, Hauptstelle!W52)</f>
        <v>0</v>
      </c>
      <c r="O22" s="27">
        <f t="shared" si="4"/>
        <v>0</v>
      </c>
      <c r="P22" s="24">
        <f t="shared" si="5"/>
        <v>0</v>
      </c>
      <c r="Q22" s="24">
        <f>(P22*(1/Hauptstelle!$J$53))+((L22/100)*Hauptstelle!$J$54)</f>
        <v>0</v>
      </c>
      <c r="R22" s="28">
        <f t="shared" si="6"/>
        <v>0</v>
      </c>
      <c r="S22" s="29">
        <f>R22/Hauptstelle!$R$48</f>
        <v>0</v>
      </c>
      <c r="T22" s="28">
        <f t="shared" si="7"/>
        <v>0</v>
      </c>
      <c r="U22" s="29">
        <f>T22/Hauptstelle!$T$48</f>
        <v>0</v>
      </c>
      <c r="V22" s="29">
        <f t="shared" si="8"/>
        <v>0</v>
      </c>
      <c r="W22" s="16">
        <f t="shared" si="9"/>
        <v>0</v>
      </c>
    </row>
    <row r="23" spans="1:23" x14ac:dyDescent="0.15">
      <c r="A23" s="134" t="s">
        <v>56</v>
      </c>
      <c r="B23" s="30">
        <v>28</v>
      </c>
      <c r="C23" s="30"/>
      <c r="D23" s="47">
        <f>C23/Hauptstelle!$E$51*100</f>
        <v>0</v>
      </c>
      <c r="E23" s="30"/>
      <c r="F23" s="47">
        <f>E23/Hauptstelle!$E$51*100</f>
        <v>0</v>
      </c>
      <c r="G23" s="19">
        <v>18.899999999999999</v>
      </c>
      <c r="H23" s="20" t="e">
        <f t="shared" si="0"/>
        <v>#DIV/0!</v>
      </c>
      <c r="I23" s="21" t="e">
        <f t="shared" si="1"/>
        <v>#DIV/0!</v>
      </c>
      <c r="J23" s="22">
        <v>50</v>
      </c>
      <c r="K23" s="23">
        <f t="shared" si="10"/>
        <v>6.083333333333333</v>
      </c>
      <c r="L23" s="24">
        <f t="shared" si="2"/>
        <v>0</v>
      </c>
      <c r="M23" s="25">
        <f t="shared" si="3"/>
        <v>0</v>
      </c>
      <c r="N23" s="26">
        <f>ROUND(V23*Hauptstelle!$J$55, Hauptstelle!W52)</f>
        <v>0</v>
      </c>
      <c r="O23" s="27">
        <f t="shared" si="4"/>
        <v>0</v>
      </c>
      <c r="P23" s="24">
        <f t="shared" si="5"/>
        <v>0</v>
      </c>
      <c r="Q23" s="24">
        <f>(P23*(1/Hauptstelle!$J$53))+((L23/100)*Hauptstelle!$J$54)</f>
        <v>0</v>
      </c>
      <c r="R23" s="28">
        <f t="shared" si="6"/>
        <v>0</v>
      </c>
      <c r="S23" s="29">
        <f>R23/Hauptstelle!$R$48</f>
        <v>0</v>
      </c>
      <c r="T23" s="28">
        <f t="shared" si="7"/>
        <v>0</v>
      </c>
      <c r="U23" s="29">
        <f>T23/Hauptstelle!$T$48</f>
        <v>0</v>
      </c>
      <c r="V23" s="29">
        <f t="shared" si="8"/>
        <v>0</v>
      </c>
      <c r="W23" s="16">
        <f t="shared" si="9"/>
        <v>0</v>
      </c>
    </row>
    <row r="24" spans="1:23" x14ac:dyDescent="0.15">
      <c r="A24" s="134" t="s">
        <v>5</v>
      </c>
      <c r="B24" s="30">
        <v>28</v>
      </c>
      <c r="C24" s="30"/>
      <c r="D24" s="47">
        <f>C24/Hauptstelle!$E$51*100</f>
        <v>0</v>
      </c>
      <c r="E24" s="30"/>
      <c r="F24" s="47">
        <f>E24/Hauptstelle!$E$51*100</f>
        <v>0</v>
      </c>
      <c r="G24" s="19">
        <v>7.67</v>
      </c>
      <c r="H24" s="20" t="e">
        <f t="shared" si="0"/>
        <v>#DIV/0!</v>
      </c>
      <c r="I24" s="21" t="e">
        <f t="shared" si="1"/>
        <v>#DIV/0!</v>
      </c>
      <c r="J24" s="22">
        <v>78</v>
      </c>
      <c r="K24" s="23">
        <f t="shared" si="10"/>
        <v>2.6766666666666667</v>
      </c>
      <c r="L24" s="24">
        <f t="shared" si="2"/>
        <v>0</v>
      </c>
      <c r="M24" s="25">
        <f t="shared" si="3"/>
        <v>0</v>
      </c>
      <c r="N24" s="26">
        <f>ROUND(V24*Hauptstelle!$J$55, Hauptstelle!W52)</f>
        <v>0</v>
      </c>
      <c r="O24" s="27">
        <f t="shared" si="4"/>
        <v>0</v>
      </c>
      <c r="P24" s="24">
        <f t="shared" si="5"/>
        <v>0</v>
      </c>
      <c r="Q24" s="24">
        <f>(P24*(1/Hauptstelle!$J$53))+((L24/100)*Hauptstelle!$J$54)</f>
        <v>0</v>
      </c>
      <c r="R24" s="28">
        <f t="shared" si="6"/>
        <v>0</v>
      </c>
      <c r="S24" s="29">
        <f>R24/Hauptstelle!$R$48</f>
        <v>0</v>
      </c>
      <c r="T24" s="28">
        <f t="shared" si="7"/>
        <v>0</v>
      </c>
      <c r="U24" s="29">
        <f>T24/Hauptstelle!$T$48</f>
        <v>0</v>
      </c>
      <c r="V24" s="29">
        <f t="shared" si="8"/>
        <v>0</v>
      </c>
      <c r="W24" s="16">
        <f t="shared" si="9"/>
        <v>0</v>
      </c>
    </row>
    <row r="25" spans="1:23" x14ac:dyDescent="0.15">
      <c r="A25" s="134" t="s">
        <v>57</v>
      </c>
      <c r="B25" s="30">
        <v>28</v>
      </c>
      <c r="C25" s="30"/>
      <c r="D25" s="47">
        <f>C25/Hauptstelle!$E$51*100</f>
        <v>0</v>
      </c>
      <c r="E25" s="30"/>
      <c r="F25" s="47">
        <f>E25/Hauptstelle!$E$51*100</f>
        <v>0</v>
      </c>
      <c r="G25" s="19">
        <v>10</v>
      </c>
      <c r="H25" s="20" t="e">
        <f t="shared" si="0"/>
        <v>#DIV/0!</v>
      </c>
      <c r="I25" s="21" t="e">
        <f t="shared" si="1"/>
        <v>#DIV/0!</v>
      </c>
      <c r="J25" s="22">
        <v>70</v>
      </c>
      <c r="K25" s="23">
        <f t="shared" si="10"/>
        <v>3.65</v>
      </c>
      <c r="L25" s="24">
        <f t="shared" si="2"/>
        <v>0</v>
      </c>
      <c r="M25" s="25">
        <f t="shared" si="3"/>
        <v>0</v>
      </c>
      <c r="N25" s="26">
        <f>ROUND(V25*Hauptstelle!$J$55, Hauptstelle!W52)</f>
        <v>0</v>
      </c>
      <c r="O25" s="27">
        <f t="shared" si="4"/>
        <v>0</v>
      </c>
      <c r="P25" s="24">
        <f t="shared" si="5"/>
        <v>0</v>
      </c>
      <c r="Q25" s="24">
        <f>(P25*(1/Hauptstelle!$J$53))+((L25/100)*Hauptstelle!$J$54)</f>
        <v>0</v>
      </c>
      <c r="R25" s="28">
        <f t="shared" si="6"/>
        <v>0</v>
      </c>
      <c r="S25" s="29">
        <f>R25/Hauptstelle!$R$48</f>
        <v>0</v>
      </c>
      <c r="T25" s="28">
        <f t="shared" si="7"/>
        <v>0</v>
      </c>
      <c r="U25" s="29">
        <f>T25/Hauptstelle!$T$48</f>
        <v>0</v>
      </c>
      <c r="V25" s="29">
        <f t="shared" si="8"/>
        <v>0</v>
      </c>
      <c r="W25" s="16">
        <f t="shared" si="9"/>
        <v>0</v>
      </c>
    </row>
    <row r="26" spans="1:23" x14ac:dyDescent="0.15">
      <c r="A26" s="134" t="s">
        <v>58</v>
      </c>
      <c r="B26" s="30">
        <v>28</v>
      </c>
      <c r="C26" s="30"/>
      <c r="D26" s="47">
        <f>C26/Hauptstelle!$E$51*100</f>
        <v>0</v>
      </c>
      <c r="E26" s="30"/>
      <c r="F26" s="47">
        <f>E26/Hauptstelle!$E$51*100</f>
        <v>0</v>
      </c>
      <c r="G26" s="19">
        <v>10</v>
      </c>
      <c r="H26" s="20" t="e">
        <f t="shared" si="0"/>
        <v>#DIV/0!</v>
      </c>
      <c r="I26" s="21" t="e">
        <f t="shared" si="1"/>
        <v>#DIV/0!</v>
      </c>
      <c r="J26" s="22">
        <v>70</v>
      </c>
      <c r="K26" s="23">
        <f t="shared" si="10"/>
        <v>3.65</v>
      </c>
      <c r="L26" s="24">
        <f t="shared" si="2"/>
        <v>0</v>
      </c>
      <c r="M26" s="25">
        <f t="shared" si="3"/>
        <v>0</v>
      </c>
      <c r="N26" s="26">
        <f>ROUND(V26*Hauptstelle!$J$55, Hauptstelle!W52)</f>
        <v>0</v>
      </c>
      <c r="O26" s="27">
        <f t="shared" si="4"/>
        <v>0</v>
      </c>
      <c r="P26" s="24">
        <f t="shared" si="5"/>
        <v>0</v>
      </c>
      <c r="Q26" s="24">
        <f>(P26*(1/Hauptstelle!$J$53))+((L26/100)*Hauptstelle!$J$54)</f>
        <v>0</v>
      </c>
      <c r="R26" s="28">
        <f t="shared" si="6"/>
        <v>0</v>
      </c>
      <c r="S26" s="29">
        <f>R26/Hauptstelle!$R$48</f>
        <v>0</v>
      </c>
      <c r="T26" s="28">
        <f t="shared" si="7"/>
        <v>0</v>
      </c>
      <c r="U26" s="29">
        <f>T26/Hauptstelle!$T$48</f>
        <v>0</v>
      </c>
      <c r="V26" s="29">
        <f t="shared" si="8"/>
        <v>0</v>
      </c>
      <c r="W26" s="16">
        <f t="shared" si="9"/>
        <v>0</v>
      </c>
    </row>
    <row r="27" spans="1:23" x14ac:dyDescent="0.15">
      <c r="A27" s="134" t="s">
        <v>113</v>
      </c>
      <c r="B27" s="30">
        <v>28</v>
      </c>
      <c r="C27" s="30"/>
      <c r="D27" s="47">
        <f>C27/Hauptstelle!$E$51*100</f>
        <v>0</v>
      </c>
      <c r="E27" s="30"/>
      <c r="F27" s="47">
        <f>E27/Hauptstelle!$E$51*100</f>
        <v>0</v>
      </c>
      <c r="G27" s="19">
        <v>9.09</v>
      </c>
      <c r="H27" s="20" t="e">
        <f t="shared" si="0"/>
        <v>#DIV/0!</v>
      </c>
      <c r="I27" s="21" t="e">
        <f t="shared" si="1"/>
        <v>#DIV/0!</v>
      </c>
      <c r="J27" s="22">
        <v>30</v>
      </c>
      <c r="K27" s="23">
        <f t="shared" si="10"/>
        <v>8.5166666666666675</v>
      </c>
      <c r="L27" s="24">
        <f t="shared" si="2"/>
        <v>0</v>
      </c>
      <c r="M27" s="25">
        <f t="shared" si="3"/>
        <v>0</v>
      </c>
      <c r="N27" s="26">
        <f>ROUND(V27*Hauptstelle!$J$55, Hauptstelle!W52)</f>
        <v>0</v>
      </c>
      <c r="O27" s="27">
        <f t="shared" si="4"/>
        <v>0</v>
      </c>
      <c r="P27" s="24">
        <f t="shared" si="5"/>
        <v>0</v>
      </c>
      <c r="Q27" s="24">
        <f>(P27*(1/Hauptstelle!$J$53))+((L27/100)*Hauptstelle!$J$54)</f>
        <v>0</v>
      </c>
      <c r="R27" s="28">
        <f t="shared" si="6"/>
        <v>0</v>
      </c>
      <c r="S27" s="29">
        <f>R27/Hauptstelle!$R$48</f>
        <v>0</v>
      </c>
      <c r="T27" s="28">
        <f t="shared" si="7"/>
        <v>0</v>
      </c>
      <c r="U27" s="29">
        <f>T27/Hauptstelle!$T$48</f>
        <v>0</v>
      </c>
      <c r="V27" s="29">
        <f t="shared" si="8"/>
        <v>0</v>
      </c>
      <c r="W27" s="16">
        <f t="shared" si="9"/>
        <v>0</v>
      </c>
    </row>
    <row r="28" spans="1:23" x14ac:dyDescent="0.15">
      <c r="A28" s="134" t="s">
        <v>114</v>
      </c>
      <c r="B28" s="30">
        <v>28</v>
      </c>
      <c r="C28" s="30"/>
      <c r="D28" s="47">
        <f>C28/Hauptstelle!$E$51*100</f>
        <v>0</v>
      </c>
      <c r="E28" s="30"/>
      <c r="F28" s="47">
        <f>E28/Hauptstelle!$E$51*100</f>
        <v>0</v>
      </c>
      <c r="G28" s="19">
        <v>7</v>
      </c>
      <c r="H28" s="20" t="e">
        <f t="shared" si="0"/>
        <v>#DIV/0!</v>
      </c>
      <c r="I28" s="21" t="e">
        <f t="shared" si="1"/>
        <v>#DIV/0!</v>
      </c>
      <c r="J28" s="22">
        <v>30</v>
      </c>
      <c r="K28" s="23">
        <f t="shared" si="10"/>
        <v>8.5166666666666675</v>
      </c>
      <c r="L28" s="24">
        <f t="shared" si="2"/>
        <v>0</v>
      </c>
      <c r="M28" s="25">
        <f t="shared" si="3"/>
        <v>0</v>
      </c>
      <c r="N28" s="26">
        <f>ROUND(V28*Hauptstelle!$J$55, Hauptstelle!W52)</f>
        <v>0</v>
      </c>
      <c r="O28" s="27">
        <f t="shared" si="4"/>
        <v>0</v>
      </c>
      <c r="P28" s="24">
        <f t="shared" si="5"/>
        <v>0</v>
      </c>
      <c r="Q28" s="24">
        <f>(P28*(1/Hauptstelle!$J$53))+((L28/100)*Hauptstelle!$J$54)</f>
        <v>0</v>
      </c>
      <c r="R28" s="28">
        <f t="shared" si="6"/>
        <v>0</v>
      </c>
      <c r="S28" s="29">
        <f>R28/Hauptstelle!$R$48</f>
        <v>0</v>
      </c>
      <c r="T28" s="28">
        <f t="shared" si="7"/>
        <v>0</v>
      </c>
      <c r="U28" s="29">
        <f>T28/Hauptstelle!$T$48</f>
        <v>0</v>
      </c>
      <c r="V28" s="29">
        <f t="shared" si="8"/>
        <v>0</v>
      </c>
      <c r="W28" s="16">
        <f t="shared" si="9"/>
        <v>0</v>
      </c>
    </row>
    <row r="29" spans="1:23" x14ac:dyDescent="0.15">
      <c r="A29" s="134" t="s">
        <v>115</v>
      </c>
      <c r="B29" s="30">
        <v>28</v>
      </c>
      <c r="C29" s="30"/>
      <c r="D29" s="47">
        <f>C29/Hauptstelle!$E$51*100</f>
        <v>0</v>
      </c>
      <c r="E29" s="30"/>
      <c r="F29" s="47">
        <f>E29/Hauptstelle!$E$51*100</f>
        <v>0</v>
      </c>
      <c r="G29" s="19">
        <v>3.5</v>
      </c>
      <c r="H29" s="20" t="e">
        <f t="shared" si="0"/>
        <v>#DIV/0!</v>
      </c>
      <c r="I29" s="21" t="e">
        <f t="shared" si="1"/>
        <v>#DIV/0!</v>
      </c>
      <c r="J29" s="22">
        <v>30</v>
      </c>
      <c r="K29" s="23">
        <f t="shared" si="10"/>
        <v>8.5166666666666675</v>
      </c>
      <c r="L29" s="24">
        <f t="shared" si="2"/>
        <v>0</v>
      </c>
      <c r="M29" s="25">
        <f t="shared" si="3"/>
        <v>0</v>
      </c>
      <c r="N29" s="26">
        <f>ROUND(V29*Hauptstelle!$J$55, Hauptstelle!W52)</f>
        <v>0</v>
      </c>
      <c r="O29" s="27">
        <f t="shared" si="4"/>
        <v>0</v>
      </c>
      <c r="P29" s="24">
        <f t="shared" si="5"/>
        <v>0</v>
      </c>
      <c r="Q29" s="24">
        <f>(P29*(1/Hauptstelle!$J$53))+((L29/100)*Hauptstelle!$J$54)</f>
        <v>0</v>
      </c>
      <c r="R29" s="28">
        <f t="shared" si="6"/>
        <v>0</v>
      </c>
      <c r="S29" s="29">
        <f>R29/Hauptstelle!$R$48</f>
        <v>0</v>
      </c>
      <c r="T29" s="28">
        <f t="shared" si="7"/>
        <v>0</v>
      </c>
      <c r="U29" s="29">
        <f>T29/Hauptstelle!$T$48</f>
        <v>0</v>
      </c>
      <c r="V29" s="29">
        <f t="shared" si="8"/>
        <v>0</v>
      </c>
      <c r="W29" s="16">
        <f t="shared" si="9"/>
        <v>0</v>
      </c>
    </row>
    <row r="30" spans="1:23" x14ac:dyDescent="0.15">
      <c r="A30" s="134" t="s">
        <v>116</v>
      </c>
      <c r="B30" s="30">
        <v>28</v>
      </c>
      <c r="C30" s="30"/>
      <c r="D30" s="47">
        <f>C30/Hauptstelle!$E$51*100</f>
        <v>0</v>
      </c>
      <c r="E30" s="30"/>
      <c r="F30" s="47">
        <f>E30/Hauptstelle!$E$51*100</f>
        <v>0</v>
      </c>
      <c r="G30" s="19">
        <v>7.7779999999999996</v>
      </c>
      <c r="H30" s="20" t="e">
        <f t="shared" si="0"/>
        <v>#DIV/0!</v>
      </c>
      <c r="I30" s="21" t="e">
        <f t="shared" si="1"/>
        <v>#DIV/0!</v>
      </c>
      <c r="J30" s="22">
        <v>30</v>
      </c>
      <c r="K30" s="23">
        <f t="shared" si="10"/>
        <v>8.5166666666666675</v>
      </c>
      <c r="L30" s="24">
        <f t="shared" si="2"/>
        <v>0</v>
      </c>
      <c r="M30" s="25">
        <f t="shared" si="3"/>
        <v>0</v>
      </c>
      <c r="N30" s="26">
        <f>ROUND(V30*Hauptstelle!$J$55, Hauptstelle!W52)</f>
        <v>0</v>
      </c>
      <c r="O30" s="27">
        <f t="shared" si="4"/>
        <v>0</v>
      </c>
      <c r="P30" s="24">
        <f t="shared" si="5"/>
        <v>0</v>
      </c>
      <c r="Q30" s="24">
        <f>(P30*(1/Hauptstelle!$J$53))+((L30/100)*Hauptstelle!$J$54)</f>
        <v>0</v>
      </c>
      <c r="R30" s="28">
        <f t="shared" si="6"/>
        <v>0</v>
      </c>
      <c r="S30" s="29">
        <f>R30/Hauptstelle!$R$48</f>
        <v>0</v>
      </c>
      <c r="T30" s="28">
        <f t="shared" si="7"/>
        <v>0</v>
      </c>
      <c r="U30" s="29">
        <f>T30/Hauptstelle!$T$48</f>
        <v>0</v>
      </c>
      <c r="V30" s="29">
        <f t="shared" si="8"/>
        <v>0</v>
      </c>
      <c r="W30" s="16">
        <f t="shared" si="9"/>
        <v>0</v>
      </c>
    </row>
    <row r="31" spans="1:23" x14ac:dyDescent="0.15">
      <c r="A31" s="134" t="s">
        <v>117</v>
      </c>
      <c r="B31" s="30">
        <v>28</v>
      </c>
      <c r="C31" s="30"/>
      <c r="D31" s="47">
        <f>C31/Hauptstelle!$E$51*100</f>
        <v>0</v>
      </c>
      <c r="E31" s="30"/>
      <c r="F31" s="47">
        <f>E31/Hauptstelle!$E$51*100</f>
        <v>0</v>
      </c>
      <c r="G31" s="19">
        <v>8</v>
      </c>
      <c r="H31" s="20" t="e">
        <f t="shared" si="0"/>
        <v>#DIV/0!</v>
      </c>
      <c r="I31" s="21" t="e">
        <f t="shared" si="1"/>
        <v>#DIV/0!</v>
      </c>
      <c r="J31" s="22">
        <v>30</v>
      </c>
      <c r="K31" s="23">
        <f t="shared" si="10"/>
        <v>8.5166666666666675</v>
      </c>
      <c r="L31" s="24">
        <f t="shared" si="2"/>
        <v>0</v>
      </c>
      <c r="M31" s="25">
        <f t="shared" si="3"/>
        <v>0</v>
      </c>
      <c r="N31" s="26">
        <f>ROUND(V31*Hauptstelle!$J$55, Hauptstelle!W52)</f>
        <v>0</v>
      </c>
      <c r="O31" s="27">
        <f t="shared" si="4"/>
        <v>0</v>
      </c>
      <c r="P31" s="24">
        <f t="shared" si="5"/>
        <v>0</v>
      </c>
      <c r="Q31" s="24">
        <f>(P31*(1/Hauptstelle!$J$53))+((L31/100)*Hauptstelle!$J$54)</f>
        <v>0</v>
      </c>
      <c r="R31" s="28">
        <f t="shared" si="6"/>
        <v>0</v>
      </c>
      <c r="S31" s="29">
        <f>R31/Hauptstelle!$R$48</f>
        <v>0</v>
      </c>
      <c r="T31" s="28">
        <f t="shared" si="7"/>
        <v>0</v>
      </c>
      <c r="U31" s="29">
        <f>T31/Hauptstelle!$T$48</f>
        <v>0</v>
      </c>
      <c r="V31" s="29">
        <f t="shared" si="8"/>
        <v>0</v>
      </c>
      <c r="W31" s="16">
        <f t="shared" si="9"/>
        <v>0</v>
      </c>
    </row>
    <row r="32" spans="1:23" x14ac:dyDescent="0.15">
      <c r="A32" s="134" t="s">
        <v>118</v>
      </c>
      <c r="B32" s="30">
        <v>28</v>
      </c>
      <c r="C32" s="30"/>
      <c r="D32" s="47">
        <f>C32/Hauptstelle!$E$51*100</f>
        <v>0</v>
      </c>
      <c r="E32" s="30"/>
      <c r="F32" s="47">
        <f>E32/Hauptstelle!$E$51*100</f>
        <v>0</v>
      </c>
      <c r="G32" s="19">
        <v>11.25</v>
      </c>
      <c r="H32" s="20" t="e">
        <f t="shared" si="0"/>
        <v>#DIV/0!</v>
      </c>
      <c r="I32" s="21" t="e">
        <f t="shared" si="1"/>
        <v>#DIV/0!</v>
      </c>
      <c r="J32" s="22">
        <v>30</v>
      </c>
      <c r="K32" s="23">
        <f t="shared" si="10"/>
        <v>8.5166666666666675</v>
      </c>
      <c r="L32" s="24">
        <f t="shared" si="2"/>
        <v>0</v>
      </c>
      <c r="M32" s="25">
        <f t="shared" si="3"/>
        <v>0</v>
      </c>
      <c r="N32" s="26">
        <f>ROUND(V32*Hauptstelle!$J$55, Hauptstelle!W52)</f>
        <v>0</v>
      </c>
      <c r="O32" s="27">
        <f t="shared" si="4"/>
        <v>0</v>
      </c>
      <c r="P32" s="24">
        <f t="shared" si="5"/>
        <v>0</v>
      </c>
      <c r="Q32" s="24">
        <f>(P32*(1/Hauptstelle!$J$53))+((L32/100)*Hauptstelle!$J$54)</f>
        <v>0</v>
      </c>
      <c r="R32" s="28">
        <f t="shared" si="6"/>
        <v>0</v>
      </c>
      <c r="S32" s="29">
        <f>R32/Hauptstelle!$R$48</f>
        <v>0</v>
      </c>
      <c r="T32" s="28">
        <f t="shared" si="7"/>
        <v>0</v>
      </c>
      <c r="U32" s="29">
        <f>T32/Hauptstelle!$T$48</f>
        <v>0</v>
      </c>
      <c r="V32" s="29">
        <f t="shared" si="8"/>
        <v>0</v>
      </c>
      <c r="W32" s="16">
        <f t="shared" si="9"/>
        <v>0</v>
      </c>
    </row>
    <row r="33" spans="1:23" x14ac:dyDescent="0.15">
      <c r="A33" s="134" t="s">
        <v>119</v>
      </c>
      <c r="B33" s="30">
        <v>28</v>
      </c>
      <c r="C33" s="30"/>
      <c r="D33" s="47">
        <f>C33/Hauptstelle!$E$51*100</f>
        <v>0</v>
      </c>
      <c r="E33" s="30"/>
      <c r="F33" s="47">
        <f>E33/Hauptstelle!$E$51*100</f>
        <v>0</v>
      </c>
      <c r="G33" s="19">
        <v>10.71</v>
      </c>
      <c r="H33" s="20" t="e">
        <f t="shared" si="0"/>
        <v>#DIV/0!</v>
      </c>
      <c r="I33" s="21" t="e">
        <f t="shared" si="1"/>
        <v>#DIV/0!</v>
      </c>
      <c r="J33" s="22">
        <v>30</v>
      </c>
      <c r="K33" s="23">
        <f t="shared" si="10"/>
        <v>8.5166666666666675</v>
      </c>
      <c r="L33" s="24">
        <f t="shared" si="2"/>
        <v>0</v>
      </c>
      <c r="M33" s="25">
        <f t="shared" si="3"/>
        <v>0</v>
      </c>
      <c r="N33" s="26">
        <f>ROUND(V33*Hauptstelle!$J$55, Hauptstelle!W52)</f>
        <v>0</v>
      </c>
      <c r="O33" s="27">
        <f t="shared" si="4"/>
        <v>0</v>
      </c>
      <c r="P33" s="24">
        <f t="shared" si="5"/>
        <v>0</v>
      </c>
      <c r="Q33" s="24">
        <f>(P33*(1/Hauptstelle!$J$53))+((L33/100)*Hauptstelle!$J$54)</f>
        <v>0</v>
      </c>
      <c r="R33" s="28">
        <f t="shared" si="6"/>
        <v>0</v>
      </c>
      <c r="S33" s="29">
        <f>R33/Hauptstelle!$R$48</f>
        <v>0</v>
      </c>
      <c r="T33" s="28">
        <f t="shared" si="7"/>
        <v>0</v>
      </c>
      <c r="U33" s="29">
        <f>T33/Hauptstelle!$T$48</f>
        <v>0</v>
      </c>
      <c r="V33" s="29">
        <f t="shared" si="8"/>
        <v>0</v>
      </c>
      <c r="W33" s="16">
        <f t="shared" si="9"/>
        <v>0</v>
      </c>
    </row>
    <row r="34" spans="1:23" x14ac:dyDescent="0.15">
      <c r="A34" s="134" t="s">
        <v>120</v>
      </c>
      <c r="B34" s="30">
        <v>28</v>
      </c>
      <c r="C34" s="30"/>
      <c r="D34" s="47">
        <f>C34/Hauptstelle!$E$51*100</f>
        <v>0</v>
      </c>
      <c r="E34" s="30"/>
      <c r="F34" s="47">
        <f>E34/Hauptstelle!$E$51*100</f>
        <v>0</v>
      </c>
      <c r="G34" s="19">
        <v>20</v>
      </c>
      <c r="H34" s="20" t="e">
        <f t="shared" si="0"/>
        <v>#DIV/0!</v>
      </c>
      <c r="I34" s="21" t="e">
        <f t="shared" si="1"/>
        <v>#DIV/0!</v>
      </c>
      <c r="J34" s="22">
        <v>30</v>
      </c>
      <c r="K34" s="23">
        <f t="shared" si="10"/>
        <v>8.5166666666666675</v>
      </c>
      <c r="L34" s="24">
        <f t="shared" si="2"/>
        <v>0</v>
      </c>
      <c r="M34" s="25">
        <f t="shared" si="3"/>
        <v>0</v>
      </c>
      <c r="N34" s="26">
        <f>ROUND(V34*Hauptstelle!$J$55, Hauptstelle!W52)</f>
        <v>0</v>
      </c>
      <c r="O34" s="27">
        <f t="shared" si="4"/>
        <v>0</v>
      </c>
      <c r="P34" s="24">
        <f t="shared" si="5"/>
        <v>0</v>
      </c>
      <c r="Q34" s="24">
        <f>(P34*(1/Hauptstelle!$J$53))+((L34/100)*Hauptstelle!$J$54)</f>
        <v>0</v>
      </c>
      <c r="R34" s="28">
        <f t="shared" si="6"/>
        <v>0</v>
      </c>
      <c r="S34" s="29">
        <f>R34/Hauptstelle!$R$48</f>
        <v>0</v>
      </c>
      <c r="T34" s="28">
        <f t="shared" si="7"/>
        <v>0</v>
      </c>
      <c r="U34" s="29">
        <f>T34/Hauptstelle!$T$48</f>
        <v>0</v>
      </c>
      <c r="V34" s="29">
        <f t="shared" si="8"/>
        <v>0</v>
      </c>
      <c r="W34" s="16">
        <f t="shared" si="9"/>
        <v>0</v>
      </c>
    </row>
    <row r="35" spans="1:23" x14ac:dyDescent="0.15">
      <c r="A35" s="134" t="s">
        <v>121</v>
      </c>
      <c r="B35" s="30">
        <v>28</v>
      </c>
      <c r="C35" s="30"/>
      <c r="D35" s="47">
        <f>C35/Hauptstelle!$E$51*100</f>
        <v>0</v>
      </c>
      <c r="E35" s="30"/>
      <c r="F35" s="47">
        <f>E35/Hauptstelle!$E$51*100</f>
        <v>0</v>
      </c>
      <c r="G35" s="19">
        <v>10</v>
      </c>
      <c r="H35" s="20" t="e">
        <f t="shared" si="0"/>
        <v>#DIV/0!</v>
      </c>
      <c r="I35" s="21" t="e">
        <f t="shared" si="1"/>
        <v>#DIV/0!</v>
      </c>
      <c r="J35" s="22">
        <v>30</v>
      </c>
      <c r="K35" s="23">
        <f t="shared" si="10"/>
        <v>8.5166666666666675</v>
      </c>
      <c r="L35" s="24">
        <f t="shared" si="2"/>
        <v>0</v>
      </c>
      <c r="M35" s="25">
        <f t="shared" si="3"/>
        <v>0</v>
      </c>
      <c r="N35" s="26">
        <f>ROUND(V35*Hauptstelle!$J$55, Hauptstelle!W52)</f>
        <v>0</v>
      </c>
      <c r="O35" s="27">
        <f t="shared" si="4"/>
        <v>0</v>
      </c>
      <c r="P35" s="24">
        <f t="shared" si="5"/>
        <v>0</v>
      </c>
      <c r="Q35" s="24">
        <f>(P35*(1/Hauptstelle!$J$53))+((L35/100)*Hauptstelle!$J$54)</f>
        <v>0</v>
      </c>
      <c r="R35" s="28">
        <f t="shared" si="6"/>
        <v>0</v>
      </c>
      <c r="S35" s="29">
        <f>R35/Hauptstelle!$R$48</f>
        <v>0</v>
      </c>
      <c r="T35" s="28">
        <f t="shared" si="7"/>
        <v>0</v>
      </c>
      <c r="U35" s="29">
        <f>T35/Hauptstelle!$T$48</f>
        <v>0</v>
      </c>
      <c r="V35" s="29">
        <f t="shared" si="8"/>
        <v>0</v>
      </c>
      <c r="W35" s="16">
        <f t="shared" si="9"/>
        <v>0</v>
      </c>
    </row>
    <row r="36" spans="1:23" x14ac:dyDescent="0.15">
      <c r="A36" s="134" t="s">
        <v>122</v>
      </c>
      <c r="B36" s="30">
        <v>28</v>
      </c>
      <c r="C36" s="30"/>
      <c r="D36" s="47">
        <f>C36/Hauptstelle!$E$51*100</f>
        <v>0</v>
      </c>
      <c r="E36" s="30"/>
      <c r="F36" s="47">
        <f>E36/Hauptstelle!$E$51*100</f>
        <v>0</v>
      </c>
      <c r="G36" s="19">
        <v>10</v>
      </c>
      <c r="H36" s="20" t="e">
        <f t="shared" si="0"/>
        <v>#DIV/0!</v>
      </c>
      <c r="I36" s="21" t="e">
        <f t="shared" si="1"/>
        <v>#DIV/0!</v>
      </c>
      <c r="J36" s="22">
        <v>30</v>
      </c>
      <c r="K36" s="23">
        <f t="shared" si="10"/>
        <v>8.5166666666666675</v>
      </c>
      <c r="L36" s="24">
        <f t="shared" si="2"/>
        <v>0</v>
      </c>
      <c r="M36" s="25">
        <f t="shared" si="3"/>
        <v>0</v>
      </c>
      <c r="N36" s="26">
        <f>ROUND(V36*Hauptstelle!$J$55, Hauptstelle!W52)</f>
        <v>0</v>
      </c>
      <c r="O36" s="27">
        <f t="shared" si="4"/>
        <v>0</v>
      </c>
      <c r="P36" s="24">
        <f t="shared" si="5"/>
        <v>0</v>
      </c>
      <c r="Q36" s="24">
        <f>(P36*(1/Hauptstelle!$J$53))+((L36/100)*Hauptstelle!$J$54)</f>
        <v>0</v>
      </c>
      <c r="R36" s="28">
        <f t="shared" si="6"/>
        <v>0</v>
      </c>
      <c r="S36" s="29">
        <f>R36/Hauptstelle!$R$48</f>
        <v>0</v>
      </c>
      <c r="T36" s="28">
        <f t="shared" si="7"/>
        <v>0</v>
      </c>
      <c r="U36" s="29">
        <f>T36/Hauptstelle!$T$48</f>
        <v>0</v>
      </c>
      <c r="V36" s="29">
        <f t="shared" si="8"/>
        <v>0</v>
      </c>
      <c r="W36" s="16">
        <f t="shared" si="9"/>
        <v>0</v>
      </c>
    </row>
    <row r="37" spans="1:23" x14ac:dyDescent="0.15">
      <c r="A37" s="32" t="s">
        <v>6</v>
      </c>
      <c r="B37" s="32">
        <f>IF(E37=0,SUM(B2:B36)/35,W37/E37)</f>
        <v>28</v>
      </c>
      <c r="C37" s="32">
        <f>SUM(C2:C36)</f>
        <v>1000</v>
      </c>
      <c r="D37" s="32"/>
      <c r="E37" s="32">
        <f>SUM(E2:E36)</f>
        <v>3000</v>
      </c>
      <c r="F37" s="32"/>
      <c r="G37" s="94"/>
      <c r="H37" s="34">
        <f>E37/C37</f>
        <v>3</v>
      </c>
      <c r="I37" s="95">
        <f t="shared" si="1"/>
        <v>76.986301369863014</v>
      </c>
      <c r="J37" s="96"/>
      <c r="K37" s="96"/>
      <c r="L37" s="32">
        <f>SUM(L2:L36)</f>
        <v>1000</v>
      </c>
      <c r="M37" s="97"/>
      <c r="N37" s="38">
        <f>SUM(N2:N36)</f>
        <v>400</v>
      </c>
      <c r="O37" s="39">
        <f>SUM(O2:O36)</f>
        <v>1120.7970112079702</v>
      </c>
      <c r="P37" s="40"/>
      <c r="Q37" s="41">
        <f>SUM(P2:P36)</f>
        <v>0</v>
      </c>
      <c r="R37" s="42">
        <f>SUM(R2:R36)</f>
        <v>842</v>
      </c>
      <c r="S37" s="43"/>
      <c r="T37" s="42">
        <f>SUM(T2:T36)</f>
        <v>50520</v>
      </c>
      <c r="U37" s="43"/>
      <c r="V37" s="43"/>
      <c r="W37" s="16">
        <f>SUM(W2:W36)</f>
        <v>84000</v>
      </c>
    </row>
  </sheetData>
  <phoneticPr fontId="2" type="noConversion"/>
  <pageMargins left="0.78740157499999996" right="0.78740157499999996" top="0.984251969" bottom="0.984251969" header="0.4921259845" footer="0.4921259845"/>
  <pageSetup paperSize="9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7"/>
  <sheetViews>
    <sheetView zoomScale="130" zoomScaleNormal="130" workbookViewId="0">
      <selection activeCell="G26" sqref="G26"/>
    </sheetView>
  </sheetViews>
  <sheetFormatPr baseColWidth="10" defaultColWidth="11.5" defaultRowHeight="11" x14ac:dyDescent="0.15"/>
  <cols>
    <col min="1" max="1" width="12.5" style="16" customWidth="1"/>
    <col min="2" max="2" width="6.33203125" style="16" customWidth="1"/>
    <col min="3" max="3" width="6.6640625" style="16" customWidth="1"/>
    <col min="4" max="4" width="11.1640625" style="16" customWidth="1"/>
    <col min="5" max="5" width="7.83203125" style="16" customWidth="1"/>
    <col min="6" max="6" width="9.6640625" style="46" customWidth="1"/>
    <col min="7" max="7" width="7.1640625" style="16" bestFit="1" customWidth="1"/>
    <col min="8" max="8" width="6.1640625" style="129" bestFit="1" customWidth="1"/>
    <col min="9" max="9" width="12.33203125" style="46" bestFit="1" customWidth="1"/>
    <col min="10" max="10" width="12.33203125" style="93" bestFit="1" customWidth="1"/>
    <col min="11" max="11" width="6.1640625" style="93" bestFit="1" customWidth="1"/>
    <col min="12" max="12" width="6.6640625" style="16" bestFit="1" customWidth="1"/>
    <col min="13" max="13" width="5.83203125" style="16" bestFit="1" customWidth="1"/>
    <col min="14" max="14" width="14.33203125" style="16" bestFit="1" customWidth="1"/>
    <col min="15" max="17" width="13.5" style="16" bestFit="1" customWidth="1"/>
    <col min="18" max="18" width="13.5" style="47" bestFit="1" customWidth="1"/>
    <col min="19" max="19" width="13.5" style="128" bestFit="1" customWidth="1"/>
    <col min="20" max="20" width="13.5" style="47" bestFit="1" customWidth="1"/>
    <col min="21" max="22" width="13.5" style="128" bestFit="1" customWidth="1"/>
    <col min="23" max="23" width="13" style="108" customWidth="1"/>
    <col min="24" max="16384" width="11.5" style="16"/>
  </cols>
  <sheetData>
    <row r="1" spans="1:23" x14ac:dyDescent="0.15">
      <c r="A1" s="102" t="s">
        <v>111</v>
      </c>
      <c r="C1" s="58"/>
      <c r="D1" s="58"/>
      <c r="E1" s="58"/>
      <c r="F1" s="103"/>
      <c r="G1" s="58"/>
      <c r="H1" s="104" t="s">
        <v>64</v>
      </c>
      <c r="I1" s="105" t="s">
        <v>64</v>
      </c>
      <c r="J1" s="106" t="s">
        <v>65</v>
      </c>
      <c r="K1" s="106" t="s">
        <v>65</v>
      </c>
      <c r="L1" s="58" t="s">
        <v>65</v>
      </c>
      <c r="M1" s="58"/>
      <c r="N1" s="58"/>
      <c r="O1" s="17"/>
      <c r="P1" s="17"/>
      <c r="Q1" s="17"/>
      <c r="R1" s="18"/>
      <c r="S1" s="107"/>
      <c r="T1" s="18"/>
      <c r="U1" s="107"/>
      <c r="V1" s="107"/>
    </row>
    <row r="2" spans="1:23" x14ac:dyDescent="0.15">
      <c r="A2" s="58" t="s">
        <v>104</v>
      </c>
      <c r="B2" s="58" t="s">
        <v>96</v>
      </c>
      <c r="C2" s="58" t="s">
        <v>39</v>
      </c>
      <c r="D2" s="58" t="s">
        <v>61</v>
      </c>
      <c r="E2" s="58" t="s">
        <v>7</v>
      </c>
      <c r="F2" s="58" t="s">
        <v>62</v>
      </c>
      <c r="G2" s="109" t="s">
        <v>66</v>
      </c>
      <c r="H2" s="110" t="s">
        <v>59</v>
      </c>
      <c r="I2" s="103" t="s">
        <v>60</v>
      </c>
      <c r="J2" s="103" t="s">
        <v>60</v>
      </c>
      <c r="K2" s="103" t="s">
        <v>59</v>
      </c>
      <c r="L2" s="111" t="s">
        <v>39</v>
      </c>
      <c r="M2" s="9" t="s">
        <v>123</v>
      </c>
      <c r="N2" s="63" t="s">
        <v>76</v>
      </c>
      <c r="O2" s="24" t="s">
        <v>68</v>
      </c>
      <c r="P2" s="24" t="s">
        <v>69</v>
      </c>
      <c r="Q2" s="24" t="s">
        <v>70</v>
      </c>
      <c r="R2" s="113" t="s">
        <v>71</v>
      </c>
      <c r="S2" s="114" t="s">
        <v>72</v>
      </c>
      <c r="T2" s="113" t="s">
        <v>73</v>
      </c>
      <c r="U2" s="114" t="s">
        <v>74</v>
      </c>
      <c r="V2" s="114" t="s">
        <v>75</v>
      </c>
      <c r="W2" s="115" t="s">
        <v>97</v>
      </c>
    </row>
    <row r="3" spans="1:23" x14ac:dyDescent="0.15">
      <c r="A3" s="135" t="s">
        <v>17</v>
      </c>
      <c r="B3" s="116">
        <v>28</v>
      </c>
      <c r="C3" s="116">
        <v>457</v>
      </c>
      <c r="D3" s="117">
        <f t="shared" ref="D3:D24" si="0">C3/$C$25*100</f>
        <v>0.87285367763622823</v>
      </c>
      <c r="E3" s="116">
        <v>626</v>
      </c>
      <c r="F3" s="117">
        <f t="shared" ref="F3:F24" si="1">E3/$E$25*100</f>
        <v>0.40708298380121866</v>
      </c>
      <c r="G3" s="118">
        <v>18.649999999999999</v>
      </c>
      <c r="H3" s="59">
        <f t="shared" ref="H3:H24" si="2">E3/C3</f>
        <v>1.3698030634573304</v>
      </c>
      <c r="I3" s="61">
        <f t="shared" ref="I3:I25" si="3">((365-(H3*B3))*100)/365</f>
        <v>89.491921704984861</v>
      </c>
      <c r="J3" s="133">
        <v>79</v>
      </c>
      <c r="K3" s="119">
        <f t="shared" ref="K3:K24" si="4">((100-J3)*365)/(100*B3)</f>
        <v>2.7374999999999998</v>
      </c>
      <c r="L3" s="111">
        <f t="shared" ref="L3:L24" si="5">(O3/$O$25)*$C$25</f>
        <v>308.17904777520766</v>
      </c>
      <c r="M3" s="112">
        <f t="shared" ref="M3:M24" si="6">L3-C3</f>
        <v>-148.82095222479234</v>
      </c>
      <c r="N3" s="63">
        <f>ROUND(V3*Hauptstelle!$N$3, Hauptstelle!W52)</f>
        <v>100</v>
      </c>
      <c r="O3" s="24">
        <f t="shared" ref="O3:O24" si="7">E3/K3</f>
        <v>228.67579908675802</v>
      </c>
      <c r="P3" s="24">
        <f t="shared" ref="P3:P24" si="8">IF(M3&lt;0,0,M3)</f>
        <v>0</v>
      </c>
      <c r="Q3" s="24">
        <f>(P3*(1/Hauptstelle!$J$53))+((L3/100)*Hauptstelle!$J$54)</f>
        <v>15.408952388760383</v>
      </c>
      <c r="R3" s="28">
        <f t="shared" ref="R3:R24" si="9">Q3*G3</f>
        <v>287.37696205038111</v>
      </c>
      <c r="S3" s="29">
        <f t="shared" ref="S3:S24" si="10">R3/$R$25</f>
        <v>4.1476399451792385E-3</v>
      </c>
      <c r="T3" s="28">
        <f t="shared" ref="T3:T24" si="11">E3*G3</f>
        <v>11674.9</v>
      </c>
      <c r="U3" s="29">
        <f t="shared" ref="U3:U24" si="12">T3/$T$25</f>
        <v>4.062576235939969E-3</v>
      </c>
      <c r="V3" s="29">
        <f t="shared" ref="V3:V24" si="13">(S3+U3)/2</f>
        <v>4.1051080905596038E-3</v>
      </c>
      <c r="W3" s="108">
        <f t="shared" ref="W3:W24" si="14">B3*E3</f>
        <v>17528</v>
      </c>
    </row>
    <row r="4" spans="1:23" x14ac:dyDescent="0.15">
      <c r="A4" s="135" t="s">
        <v>18</v>
      </c>
      <c r="B4" s="116">
        <v>28</v>
      </c>
      <c r="C4" s="116">
        <v>345</v>
      </c>
      <c r="D4" s="117">
        <f t="shared" si="0"/>
        <v>0.6589376778654239</v>
      </c>
      <c r="E4" s="116">
        <v>1167</v>
      </c>
      <c r="F4" s="117">
        <f t="shared" si="1"/>
        <v>0.75889112155914085</v>
      </c>
      <c r="G4" s="118">
        <v>17.920000000000002</v>
      </c>
      <c r="H4" s="59">
        <f t="shared" si="2"/>
        <v>3.3826086956521739</v>
      </c>
      <c r="I4" s="61">
        <f t="shared" si="3"/>
        <v>74.051220964860036</v>
      </c>
      <c r="J4" s="133">
        <v>56</v>
      </c>
      <c r="K4" s="119">
        <f t="shared" si="4"/>
        <v>5.7357142857142858</v>
      </c>
      <c r="L4" s="111">
        <f t="shared" si="5"/>
        <v>274.19924207911026</v>
      </c>
      <c r="M4" s="112">
        <f t="shared" si="6"/>
        <v>-70.800757920889737</v>
      </c>
      <c r="N4" s="63">
        <f>ROUND(V4*Hauptstelle!$N$3, Hauptstelle!W52)</f>
        <v>100</v>
      </c>
      <c r="O4" s="24">
        <f t="shared" si="7"/>
        <v>203.46201743462018</v>
      </c>
      <c r="P4" s="24">
        <f t="shared" si="8"/>
        <v>0</v>
      </c>
      <c r="Q4" s="24">
        <f>(P4*(1/Hauptstelle!$J$53))+((L4/100)*Hauptstelle!$J$54)</f>
        <v>13.709962103955514</v>
      </c>
      <c r="R4" s="28">
        <f t="shared" si="9"/>
        <v>245.68252090288283</v>
      </c>
      <c r="S4" s="29">
        <f t="shared" si="10"/>
        <v>3.5458744857581347E-3</v>
      </c>
      <c r="T4" s="28">
        <f t="shared" si="11"/>
        <v>20912.640000000003</v>
      </c>
      <c r="U4" s="29">
        <f t="shared" si="12"/>
        <v>7.2770811137369612E-3</v>
      </c>
      <c r="V4" s="29">
        <f t="shared" si="13"/>
        <v>5.4114777997475482E-3</v>
      </c>
      <c r="W4" s="108">
        <f t="shared" si="14"/>
        <v>32676</v>
      </c>
    </row>
    <row r="5" spans="1:23" x14ac:dyDescent="0.15">
      <c r="A5" s="135" t="s">
        <v>19</v>
      </c>
      <c r="B5" s="116">
        <v>28</v>
      </c>
      <c r="C5" s="116">
        <v>3578</v>
      </c>
      <c r="D5" s="117">
        <f t="shared" si="0"/>
        <v>6.8338522069637291</v>
      </c>
      <c r="E5" s="116">
        <v>20805</v>
      </c>
      <c r="F5" s="117">
        <f t="shared" si="1"/>
        <v>13.529331434479799</v>
      </c>
      <c r="G5" s="118">
        <v>17.920000000000002</v>
      </c>
      <c r="H5" s="59">
        <f t="shared" si="2"/>
        <v>5.8147009502515372</v>
      </c>
      <c r="I5" s="61">
        <f t="shared" si="3"/>
        <v>55.394074902179987</v>
      </c>
      <c r="J5" s="133">
        <v>69</v>
      </c>
      <c r="K5" s="119">
        <f t="shared" si="4"/>
        <v>4.0410714285714286</v>
      </c>
      <c r="L5" s="111">
        <f t="shared" si="5"/>
        <v>6938.3163386698479</v>
      </c>
      <c r="M5" s="112">
        <f t="shared" si="6"/>
        <v>3360.3163386698479</v>
      </c>
      <c r="N5" s="63">
        <f>ROUND(V5*Hauptstelle!$N$3, Hauptstelle!W52)</f>
        <v>4000</v>
      </c>
      <c r="O5" s="24">
        <f t="shared" si="7"/>
        <v>5148.3870967741932</v>
      </c>
      <c r="P5" s="24">
        <f t="shared" si="8"/>
        <v>3360.3163386698479</v>
      </c>
      <c r="Q5" s="24">
        <f>(P5*(1/Hauptstelle!$J$53))+((L5/100)*Hauptstelle!$J$54)</f>
        <v>682.94745080047721</v>
      </c>
      <c r="R5" s="28">
        <f t="shared" si="9"/>
        <v>12238.418318344553</v>
      </c>
      <c r="S5" s="29">
        <f t="shared" si="10"/>
        <v>0.17663403607864772</v>
      </c>
      <c r="T5" s="28">
        <f t="shared" si="11"/>
        <v>372825.60000000003</v>
      </c>
      <c r="U5" s="29">
        <f t="shared" si="12"/>
        <v>0.12973408103795842</v>
      </c>
      <c r="V5" s="29">
        <f t="shared" si="13"/>
        <v>0.15318405855830308</v>
      </c>
      <c r="W5" s="108">
        <f t="shared" si="14"/>
        <v>582540</v>
      </c>
    </row>
    <row r="6" spans="1:23" x14ac:dyDescent="0.15">
      <c r="A6" s="135" t="s">
        <v>20</v>
      </c>
      <c r="B6" s="116">
        <v>28</v>
      </c>
      <c r="C6" s="116">
        <v>1674</v>
      </c>
      <c r="D6" s="117">
        <f t="shared" si="0"/>
        <v>3.1972802108600566</v>
      </c>
      <c r="E6" s="116">
        <v>1987</v>
      </c>
      <c r="F6" s="117">
        <f t="shared" si="1"/>
        <v>1.2921308128003537</v>
      </c>
      <c r="G6" s="118">
        <v>20.66</v>
      </c>
      <c r="H6" s="59">
        <f t="shared" si="2"/>
        <v>1.1869772998805257</v>
      </c>
      <c r="I6" s="61">
        <f t="shared" si="3"/>
        <v>90.894420713245268</v>
      </c>
      <c r="J6" s="133">
        <v>65</v>
      </c>
      <c r="K6" s="119">
        <f t="shared" si="4"/>
        <v>4.5625</v>
      </c>
      <c r="L6" s="111">
        <f t="shared" si="5"/>
        <v>586.91862740831073</v>
      </c>
      <c r="M6" s="112">
        <f t="shared" si="6"/>
        <v>-1087.0813725916892</v>
      </c>
      <c r="N6" s="63">
        <f>ROUND(V6*Hauptstelle!$N$3, Hauptstelle!W52)</f>
        <v>300</v>
      </c>
      <c r="O6" s="24">
        <f t="shared" si="7"/>
        <v>435.50684931506851</v>
      </c>
      <c r="P6" s="24">
        <f t="shared" si="8"/>
        <v>0</v>
      </c>
      <c r="Q6" s="24">
        <f>(P6*(1/Hauptstelle!$J$53))+((L6/100)*Hauptstelle!$J$54)</f>
        <v>29.345931370415535</v>
      </c>
      <c r="R6" s="28">
        <f t="shared" si="9"/>
        <v>606.28694211278491</v>
      </c>
      <c r="S6" s="29">
        <f t="shared" si="10"/>
        <v>8.7503880666213781E-3</v>
      </c>
      <c r="T6" s="28">
        <f t="shared" si="11"/>
        <v>41051.42</v>
      </c>
      <c r="U6" s="29">
        <f t="shared" si="12"/>
        <v>1.4284878101190652E-2</v>
      </c>
      <c r="V6" s="29">
        <f t="shared" si="13"/>
        <v>1.1517633083906015E-2</v>
      </c>
      <c r="W6" s="108">
        <f t="shared" si="14"/>
        <v>55636</v>
      </c>
    </row>
    <row r="7" spans="1:23" x14ac:dyDescent="0.15">
      <c r="A7" s="135" t="s">
        <v>21</v>
      </c>
      <c r="B7" s="116">
        <v>28</v>
      </c>
      <c r="C7" s="116">
        <v>3145</v>
      </c>
      <c r="D7" s="117">
        <f t="shared" si="0"/>
        <v>6.0068376721355312</v>
      </c>
      <c r="E7" s="116">
        <v>7182</v>
      </c>
      <c r="F7" s="117">
        <f t="shared" si="1"/>
        <v>4.6703993445053547</v>
      </c>
      <c r="G7" s="118">
        <v>19.89</v>
      </c>
      <c r="H7" s="59">
        <f t="shared" si="2"/>
        <v>2.2836248012718601</v>
      </c>
      <c r="I7" s="61">
        <f t="shared" si="3"/>
        <v>82.481782346407655</v>
      </c>
      <c r="J7" s="133">
        <v>68</v>
      </c>
      <c r="K7" s="119">
        <f t="shared" si="4"/>
        <v>4.1714285714285717</v>
      </c>
      <c r="L7" s="111">
        <f t="shared" si="5"/>
        <v>2320.2965427092831</v>
      </c>
      <c r="M7" s="112">
        <f t="shared" si="6"/>
        <v>-824.70345729071687</v>
      </c>
      <c r="N7" s="63">
        <f>ROUND(V7*Hauptstelle!$N$3, Hauptstelle!W52)</f>
        <v>1100</v>
      </c>
      <c r="O7" s="24">
        <f t="shared" si="7"/>
        <v>1721.7123287671232</v>
      </c>
      <c r="P7" s="24">
        <f t="shared" si="8"/>
        <v>0</v>
      </c>
      <c r="Q7" s="24">
        <f>(P7*(1/Hauptstelle!$J$53))+((L7/100)*Hauptstelle!$J$54)</f>
        <v>116.01482713546416</v>
      </c>
      <c r="R7" s="28">
        <f t="shared" si="9"/>
        <v>2307.5349117243823</v>
      </c>
      <c r="S7" s="29">
        <f t="shared" si="10"/>
        <v>3.3304075269213126E-2</v>
      </c>
      <c r="T7" s="28">
        <f t="shared" si="11"/>
        <v>142849.98000000001</v>
      </c>
      <c r="U7" s="29">
        <f t="shared" si="12"/>
        <v>4.9708257377150969E-2</v>
      </c>
      <c r="V7" s="29">
        <f t="shared" si="13"/>
        <v>4.1506166323182048E-2</v>
      </c>
      <c r="W7" s="108">
        <f t="shared" si="14"/>
        <v>201096</v>
      </c>
    </row>
    <row r="8" spans="1:23" x14ac:dyDescent="0.15">
      <c r="A8" s="135" t="s">
        <v>22</v>
      </c>
      <c r="B8" s="116">
        <v>28</v>
      </c>
      <c r="C8" s="116">
        <v>1857</v>
      </c>
      <c r="D8" s="117">
        <f t="shared" si="0"/>
        <v>3.5468036747712817</v>
      </c>
      <c r="E8" s="116">
        <v>4587</v>
      </c>
      <c r="F8" s="117">
        <f t="shared" si="1"/>
        <v>2.982890809418834</v>
      </c>
      <c r="G8" s="118">
        <v>15.13</v>
      </c>
      <c r="H8" s="59">
        <f t="shared" si="2"/>
        <v>2.4701130856219708</v>
      </c>
      <c r="I8" s="61">
        <f t="shared" si="3"/>
        <v>81.051187288379396</v>
      </c>
      <c r="J8" s="133">
        <v>74</v>
      </c>
      <c r="K8" s="119">
        <f t="shared" si="4"/>
        <v>3.3892857142857142</v>
      </c>
      <c r="L8" s="111">
        <f t="shared" si="5"/>
        <v>1823.9102442272317</v>
      </c>
      <c r="M8" s="112">
        <f t="shared" si="6"/>
        <v>-33.089755772768285</v>
      </c>
      <c r="N8" s="63">
        <f>ROUND(V8*Hauptstelle!$N$3, Hauptstelle!W52)</f>
        <v>600</v>
      </c>
      <c r="O8" s="24">
        <f t="shared" si="7"/>
        <v>1353.382507903056</v>
      </c>
      <c r="P8" s="24">
        <f t="shared" si="8"/>
        <v>0</v>
      </c>
      <c r="Q8" s="24">
        <f>(P8*(1/Hauptstelle!$J$53))+((L8/100)*Hauptstelle!$J$54)</f>
        <v>91.195512211361574</v>
      </c>
      <c r="R8" s="28">
        <f t="shared" si="9"/>
        <v>1379.7880997579007</v>
      </c>
      <c r="S8" s="29">
        <f t="shared" si="10"/>
        <v>1.991413715841122E-2</v>
      </c>
      <c r="T8" s="28">
        <f t="shared" si="11"/>
        <v>69401.31</v>
      </c>
      <c r="U8" s="29">
        <f t="shared" si="12"/>
        <v>2.4149938136438249E-2</v>
      </c>
      <c r="V8" s="29">
        <f t="shared" si="13"/>
        <v>2.2032037647424736E-2</v>
      </c>
      <c r="W8" s="108">
        <f t="shared" si="14"/>
        <v>128436</v>
      </c>
    </row>
    <row r="9" spans="1:23" x14ac:dyDescent="0.15">
      <c r="A9" s="135" t="s">
        <v>23</v>
      </c>
      <c r="B9" s="116">
        <v>28</v>
      </c>
      <c r="C9" s="116">
        <v>1567</v>
      </c>
      <c r="D9" s="117">
        <f t="shared" si="0"/>
        <v>2.992914032507592</v>
      </c>
      <c r="E9" s="116">
        <v>3345</v>
      </c>
      <c r="F9" s="117">
        <f t="shared" si="1"/>
        <v>2.1752277648803138</v>
      </c>
      <c r="G9" s="118">
        <v>17.88</v>
      </c>
      <c r="H9" s="59">
        <f t="shared" si="2"/>
        <v>2.1346522016592213</v>
      </c>
      <c r="I9" s="61">
        <f t="shared" si="3"/>
        <v>83.624585850285428</v>
      </c>
      <c r="J9" s="133">
        <v>64</v>
      </c>
      <c r="K9" s="119">
        <f t="shared" si="4"/>
        <v>4.6928571428571431</v>
      </c>
      <c r="L9" s="111">
        <f t="shared" si="5"/>
        <v>960.59803030570902</v>
      </c>
      <c r="M9" s="112">
        <f t="shared" si="6"/>
        <v>-606.40196969429098</v>
      </c>
      <c r="N9" s="63">
        <f>ROUND(V9*Hauptstelle!$N$3, Hauptstelle!W52)</f>
        <v>400</v>
      </c>
      <c r="O9" s="24">
        <f t="shared" si="7"/>
        <v>712.78538812785382</v>
      </c>
      <c r="P9" s="24">
        <f t="shared" si="8"/>
        <v>0</v>
      </c>
      <c r="Q9" s="24">
        <f>(P9*(1/Hauptstelle!$J$53))+((L9/100)*Hauptstelle!$J$54)</f>
        <v>48.029901515285445</v>
      </c>
      <c r="R9" s="28">
        <f t="shared" si="9"/>
        <v>858.77463909330368</v>
      </c>
      <c r="S9" s="29">
        <f t="shared" si="10"/>
        <v>1.2394479959690795E-2</v>
      </c>
      <c r="T9" s="28">
        <f t="shared" si="11"/>
        <v>59808.6</v>
      </c>
      <c r="U9" s="29">
        <f t="shared" si="12"/>
        <v>2.0811912484461469E-2</v>
      </c>
      <c r="V9" s="29">
        <f t="shared" si="13"/>
        <v>1.6603196222076132E-2</v>
      </c>
      <c r="W9" s="108">
        <f t="shared" si="14"/>
        <v>93660</v>
      </c>
    </row>
    <row r="10" spans="1:23" x14ac:dyDescent="0.15">
      <c r="A10" s="135" t="s">
        <v>24</v>
      </c>
      <c r="B10" s="116">
        <v>28</v>
      </c>
      <c r="C10" s="116">
        <v>2681</v>
      </c>
      <c r="D10" s="117">
        <f t="shared" si="0"/>
        <v>5.1206142445136278</v>
      </c>
      <c r="E10" s="116">
        <v>5680</v>
      </c>
      <c r="F10" s="117">
        <f t="shared" si="1"/>
        <v>3.693660300304987</v>
      </c>
      <c r="G10" s="118">
        <v>18.39</v>
      </c>
      <c r="H10" s="59">
        <f t="shared" si="2"/>
        <v>2.1186124580380454</v>
      </c>
      <c r="I10" s="61">
        <f t="shared" si="3"/>
        <v>83.747630458886221</v>
      </c>
      <c r="J10" s="133">
        <v>76</v>
      </c>
      <c r="K10" s="119">
        <f t="shared" si="4"/>
        <v>3.1285714285714286</v>
      </c>
      <c r="L10" s="111">
        <f t="shared" si="5"/>
        <v>2446.7250278638689</v>
      </c>
      <c r="M10" s="112">
        <f t="shared" si="6"/>
        <v>-234.27497213613105</v>
      </c>
      <c r="N10" s="63">
        <f>ROUND(V10*Hauptstelle!$N$3, Hauptstelle!W52)</f>
        <v>900</v>
      </c>
      <c r="O10" s="24">
        <f t="shared" si="7"/>
        <v>1815.5251141552512</v>
      </c>
      <c r="P10" s="24">
        <f t="shared" si="8"/>
        <v>0</v>
      </c>
      <c r="Q10" s="24">
        <f>(P10*(1/Hauptstelle!$J$53))+((L10/100)*Hauptstelle!$J$54)</f>
        <v>122.33625139319345</v>
      </c>
      <c r="R10" s="28">
        <f t="shared" si="9"/>
        <v>2249.7636631208275</v>
      </c>
      <c r="S10" s="29">
        <f t="shared" si="10"/>
        <v>3.2470277261601864E-2</v>
      </c>
      <c r="T10" s="28">
        <f t="shared" si="11"/>
        <v>104455.2</v>
      </c>
      <c r="U10" s="29">
        <f t="shared" si="12"/>
        <v>3.6347824241779937E-2</v>
      </c>
      <c r="V10" s="29">
        <f t="shared" si="13"/>
        <v>3.4409050751690901E-2</v>
      </c>
      <c r="W10" s="108">
        <f t="shared" si="14"/>
        <v>159040</v>
      </c>
    </row>
    <row r="11" spans="1:23" x14ac:dyDescent="0.15">
      <c r="A11" s="135" t="s">
        <v>25</v>
      </c>
      <c r="B11" s="116">
        <v>28</v>
      </c>
      <c r="C11" s="116">
        <v>1056</v>
      </c>
      <c r="D11" s="117">
        <f t="shared" si="0"/>
        <v>2.0169222835532978</v>
      </c>
      <c r="E11" s="116">
        <v>2445</v>
      </c>
      <c r="F11" s="117">
        <f t="shared" si="1"/>
        <v>1.5899646891277628</v>
      </c>
      <c r="G11" s="118">
        <v>18.86</v>
      </c>
      <c r="H11" s="59">
        <f t="shared" si="2"/>
        <v>2.3153409090909092</v>
      </c>
      <c r="I11" s="61">
        <f t="shared" si="3"/>
        <v>82.238480697384816</v>
      </c>
      <c r="J11" s="133">
        <v>60</v>
      </c>
      <c r="K11" s="119">
        <f t="shared" si="4"/>
        <v>5.2142857142857144</v>
      </c>
      <c r="L11" s="111">
        <f t="shared" si="5"/>
        <v>631.92704504864355</v>
      </c>
      <c r="M11" s="112">
        <f t="shared" si="6"/>
        <v>-424.07295495135645</v>
      </c>
      <c r="N11" s="63">
        <f>ROUND(V11*Hauptstelle!$N$3, Hauptstelle!W52)</f>
        <v>300</v>
      </c>
      <c r="O11" s="24">
        <f t="shared" si="7"/>
        <v>468.90410958904107</v>
      </c>
      <c r="P11" s="24">
        <f t="shared" si="8"/>
        <v>0</v>
      </c>
      <c r="Q11" s="24">
        <f>(P11*(1/Hauptstelle!$J$53))+((L11/100)*Hauptstelle!$J$54)</f>
        <v>31.596352252432176</v>
      </c>
      <c r="R11" s="28">
        <f t="shared" si="9"/>
        <v>595.90720348087086</v>
      </c>
      <c r="S11" s="29">
        <f t="shared" si="10"/>
        <v>8.6005798904089121E-3</v>
      </c>
      <c r="T11" s="28">
        <f t="shared" si="11"/>
        <v>46112.7</v>
      </c>
      <c r="U11" s="29">
        <f t="shared" si="12"/>
        <v>1.6046078270051906E-2</v>
      </c>
      <c r="V11" s="29">
        <f t="shared" si="13"/>
        <v>1.232332908023041E-2</v>
      </c>
      <c r="W11" s="108">
        <f t="shared" si="14"/>
        <v>68460</v>
      </c>
    </row>
    <row r="12" spans="1:23" x14ac:dyDescent="0.15">
      <c r="A12" s="135" t="s">
        <v>26</v>
      </c>
      <c r="B12" s="116">
        <v>28</v>
      </c>
      <c r="C12" s="116">
        <v>634</v>
      </c>
      <c r="D12" s="117">
        <f t="shared" si="0"/>
        <v>1.2109173558454458</v>
      </c>
      <c r="E12" s="116">
        <v>1049</v>
      </c>
      <c r="F12" s="117">
        <f t="shared" si="1"/>
        <v>0.6821566294049175</v>
      </c>
      <c r="G12" s="118">
        <v>15.12</v>
      </c>
      <c r="H12" s="59">
        <f t="shared" si="2"/>
        <v>1.6545741324921135</v>
      </c>
      <c r="I12" s="61">
        <f t="shared" si="3"/>
        <v>87.307376517868718</v>
      </c>
      <c r="J12" s="133">
        <v>57</v>
      </c>
      <c r="K12" s="119">
        <f t="shared" si="4"/>
        <v>5.6053571428571427</v>
      </c>
      <c r="L12" s="111">
        <f t="shared" si="5"/>
        <v>252.20581928226645</v>
      </c>
      <c r="M12" s="112">
        <f t="shared" si="6"/>
        <v>-381.79418071773352</v>
      </c>
      <c r="N12" s="63">
        <f>ROUND(V12*Hauptstelle!$N$3, Hauptstelle!W52)</f>
        <v>100</v>
      </c>
      <c r="O12" s="24">
        <f t="shared" si="7"/>
        <v>187.1424020388659</v>
      </c>
      <c r="P12" s="24">
        <f t="shared" si="8"/>
        <v>0</v>
      </c>
      <c r="Q12" s="24">
        <f>(P12*(1/Hauptstelle!$J$53))+((L12/100)*Hauptstelle!$J$54)</f>
        <v>12.610290964113322</v>
      </c>
      <c r="R12" s="28">
        <f t="shared" si="9"/>
        <v>190.6675993773934</v>
      </c>
      <c r="S12" s="29">
        <f t="shared" si="10"/>
        <v>2.7518578587049972E-3</v>
      </c>
      <c r="T12" s="28">
        <f t="shared" si="11"/>
        <v>15860.88</v>
      </c>
      <c r="U12" s="29">
        <f t="shared" si="12"/>
        <v>5.5191936692473194E-3</v>
      </c>
      <c r="V12" s="29">
        <f t="shared" si="13"/>
        <v>4.1355257639761585E-3</v>
      </c>
      <c r="W12" s="108">
        <f t="shared" si="14"/>
        <v>29372</v>
      </c>
    </row>
    <row r="13" spans="1:23" x14ac:dyDescent="0.15">
      <c r="A13" s="135" t="s">
        <v>27</v>
      </c>
      <c r="B13" s="116">
        <v>28</v>
      </c>
      <c r="C13" s="116">
        <v>2619</v>
      </c>
      <c r="D13" s="117">
        <f t="shared" si="0"/>
        <v>5.0021964589262184</v>
      </c>
      <c r="E13" s="116">
        <v>6750</v>
      </c>
      <c r="F13" s="117">
        <f t="shared" si="1"/>
        <v>4.389473068144131</v>
      </c>
      <c r="G13" s="118">
        <v>17.41</v>
      </c>
      <c r="H13" s="59">
        <f t="shared" si="2"/>
        <v>2.5773195876288661</v>
      </c>
      <c r="I13" s="61">
        <f t="shared" si="3"/>
        <v>80.228781245586788</v>
      </c>
      <c r="J13" s="133">
        <v>73</v>
      </c>
      <c r="K13" s="119">
        <f t="shared" si="4"/>
        <v>3.5196428571428573</v>
      </c>
      <c r="L13" s="111">
        <f t="shared" si="5"/>
        <v>2584.568691405495</v>
      </c>
      <c r="M13" s="112">
        <f t="shared" si="6"/>
        <v>-34.431308594505026</v>
      </c>
      <c r="N13" s="63">
        <f>ROUND(V13*Hauptstelle!$N$3, Hauptstelle!W52)</f>
        <v>1000</v>
      </c>
      <c r="O13" s="24">
        <f t="shared" si="7"/>
        <v>1917.808219178082</v>
      </c>
      <c r="P13" s="24">
        <f t="shared" si="8"/>
        <v>0</v>
      </c>
      <c r="Q13" s="24">
        <f>(P13*(1/Hauptstelle!$J$53))+((L13/100)*Hauptstelle!$J$54)</f>
        <v>129.22843457027477</v>
      </c>
      <c r="R13" s="28">
        <f t="shared" si="9"/>
        <v>2249.8670458684837</v>
      </c>
      <c r="S13" s="29">
        <f t="shared" si="10"/>
        <v>3.2471769358987691E-2</v>
      </c>
      <c r="T13" s="28">
        <f t="shared" si="11"/>
        <v>117517.5</v>
      </c>
      <c r="U13" s="29">
        <f t="shared" si="12"/>
        <v>4.0893181338347677E-2</v>
      </c>
      <c r="V13" s="29">
        <f t="shared" si="13"/>
        <v>3.6682475348667684E-2</v>
      </c>
      <c r="W13" s="108">
        <f t="shared" si="14"/>
        <v>189000</v>
      </c>
    </row>
    <row r="14" spans="1:23" x14ac:dyDescent="0.15">
      <c r="A14" s="135" t="s">
        <v>28</v>
      </c>
      <c r="B14" s="116">
        <v>28</v>
      </c>
      <c r="C14" s="116">
        <v>3758</v>
      </c>
      <c r="D14" s="117">
        <f t="shared" si="0"/>
        <v>7.1776457780239511</v>
      </c>
      <c r="E14" s="116">
        <v>10850</v>
      </c>
      <c r="F14" s="117">
        <f t="shared" si="1"/>
        <v>7.0556715243501964</v>
      </c>
      <c r="G14" s="118">
        <v>18.45</v>
      </c>
      <c r="H14" s="59">
        <f t="shared" si="2"/>
        <v>2.8871740287386909</v>
      </c>
      <c r="I14" s="61">
        <f t="shared" si="3"/>
        <v>77.851815669949772</v>
      </c>
      <c r="J14" s="133">
        <v>69</v>
      </c>
      <c r="K14" s="119">
        <f t="shared" si="4"/>
        <v>4.0410714285714286</v>
      </c>
      <c r="L14" s="111">
        <f t="shared" si="5"/>
        <v>3618.3961679676931</v>
      </c>
      <c r="M14" s="112">
        <f t="shared" si="6"/>
        <v>-139.60383203230685</v>
      </c>
      <c r="N14" s="63">
        <f>ROUND(V14*Hauptstelle!$N$3, Hauptstelle!W52)</f>
        <v>1500</v>
      </c>
      <c r="O14" s="24">
        <f t="shared" si="7"/>
        <v>2684.9315068493152</v>
      </c>
      <c r="P14" s="24">
        <f t="shared" si="8"/>
        <v>0</v>
      </c>
      <c r="Q14" s="24">
        <f>(P14*(1/Hauptstelle!$J$53))+((L14/100)*Hauptstelle!$J$54)</f>
        <v>180.91980839838467</v>
      </c>
      <c r="R14" s="28">
        <f t="shared" si="9"/>
        <v>3337.9704649501973</v>
      </c>
      <c r="S14" s="29">
        <f t="shared" si="10"/>
        <v>4.8176094344781852E-2</v>
      </c>
      <c r="T14" s="28">
        <f t="shared" si="11"/>
        <v>200182.5</v>
      </c>
      <c r="U14" s="29">
        <f t="shared" si="12"/>
        <v>6.9658555306773742E-2</v>
      </c>
      <c r="V14" s="29">
        <f t="shared" si="13"/>
        <v>5.89173248257778E-2</v>
      </c>
      <c r="W14" s="108">
        <f t="shared" si="14"/>
        <v>303800</v>
      </c>
    </row>
    <row r="15" spans="1:23" x14ac:dyDescent="0.15">
      <c r="A15" s="135" t="s">
        <v>29</v>
      </c>
      <c r="B15" s="116">
        <v>28</v>
      </c>
      <c r="C15" s="116">
        <v>2176</v>
      </c>
      <c r="D15" s="117">
        <f t="shared" si="0"/>
        <v>4.1560822812613401</v>
      </c>
      <c r="E15" s="116">
        <v>6659</v>
      </c>
      <c r="F15" s="117">
        <f t="shared" si="1"/>
        <v>4.3302964682624836</v>
      </c>
      <c r="G15" s="118">
        <v>12.71</v>
      </c>
      <c r="H15" s="59">
        <f t="shared" si="2"/>
        <v>3.0602022058823528</v>
      </c>
      <c r="I15" s="61">
        <f t="shared" si="3"/>
        <v>76.524476228847703</v>
      </c>
      <c r="J15" s="133">
        <v>70</v>
      </c>
      <c r="K15" s="119">
        <f t="shared" si="4"/>
        <v>3.9107142857142856</v>
      </c>
      <c r="L15" s="111">
        <f t="shared" si="5"/>
        <v>2294.752388809226</v>
      </c>
      <c r="M15" s="112">
        <f t="shared" si="6"/>
        <v>118.75238880922598</v>
      </c>
      <c r="N15" s="63">
        <f>ROUND(V15*Hauptstelle!$N$3, Hauptstelle!W52)</f>
        <v>700</v>
      </c>
      <c r="O15" s="24">
        <f t="shared" si="7"/>
        <v>1702.75799086758</v>
      </c>
      <c r="P15" s="24">
        <f t="shared" si="8"/>
        <v>118.75238880922598</v>
      </c>
      <c r="Q15" s="24">
        <f>(P15*(1/Hauptstelle!$J$53))+((L15/100)*Hauptstelle!$J$54)</f>
        <v>126.6128583213839</v>
      </c>
      <c r="R15" s="28">
        <f t="shared" si="9"/>
        <v>1609.2494292647893</v>
      </c>
      <c r="S15" s="29">
        <f t="shared" si="10"/>
        <v>2.3225895238621758E-2</v>
      </c>
      <c r="T15" s="28">
        <f t="shared" si="11"/>
        <v>84635.89</v>
      </c>
      <c r="U15" s="29">
        <f t="shared" si="12"/>
        <v>2.9451194907162311E-2</v>
      </c>
      <c r="V15" s="29">
        <f t="shared" si="13"/>
        <v>2.6338545072892034E-2</v>
      </c>
      <c r="W15" s="108">
        <f t="shared" si="14"/>
        <v>186452</v>
      </c>
    </row>
    <row r="16" spans="1:23" x14ac:dyDescent="0.15">
      <c r="A16" s="135" t="s">
        <v>30</v>
      </c>
      <c r="B16" s="116">
        <v>28</v>
      </c>
      <c r="C16" s="116">
        <v>2874</v>
      </c>
      <c r="D16" s="117">
        <f t="shared" si="0"/>
        <v>5.4892373512615311</v>
      </c>
      <c r="E16" s="116">
        <v>5751</v>
      </c>
      <c r="F16" s="117">
        <f t="shared" si="1"/>
        <v>3.7398310540587993</v>
      </c>
      <c r="G16" s="118">
        <v>13.35</v>
      </c>
      <c r="H16" s="59">
        <f t="shared" si="2"/>
        <v>2.0010438413361169</v>
      </c>
      <c r="I16" s="61">
        <f t="shared" si="3"/>
        <v>84.649526696599651</v>
      </c>
      <c r="J16" s="133">
        <v>69</v>
      </c>
      <c r="K16" s="119">
        <f t="shared" si="4"/>
        <v>4.0410714285714286</v>
      </c>
      <c r="L16" s="111">
        <f t="shared" si="5"/>
        <v>1917.9167153900651</v>
      </c>
      <c r="M16" s="112">
        <f t="shared" si="6"/>
        <v>-956.08328460993494</v>
      </c>
      <c r="N16" s="63">
        <f>ROUND(V16*Hauptstelle!$N$3, Hauptstelle!W52)</f>
        <v>600</v>
      </c>
      <c r="O16" s="24">
        <f t="shared" si="7"/>
        <v>1423.1374281926646</v>
      </c>
      <c r="P16" s="24">
        <f t="shared" si="8"/>
        <v>0</v>
      </c>
      <c r="Q16" s="24">
        <f>(P16*(1/Hauptstelle!$J$53))+((L16/100)*Hauptstelle!$J$54)</f>
        <v>95.89583576950325</v>
      </c>
      <c r="R16" s="28">
        <f t="shared" si="9"/>
        <v>1280.2094075228683</v>
      </c>
      <c r="S16" s="29">
        <f t="shared" si="10"/>
        <v>1.8476942754740398E-2</v>
      </c>
      <c r="T16" s="28">
        <f t="shared" si="11"/>
        <v>76775.849999999991</v>
      </c>
      <c r="U16" s="29">
        <f t="shared" si="12"/>
        <v>2.6716095530076627E-2</v>
      </c>
      <c r="V16" s="29">
        <f t="shared" si="13"/>
        <v>2.2596519142408511E-2</v>
      </c>
      <c r="W16" s="108">
        <f t="shared" si="14"/>
        <v>161028</v>
      </c>
    </row>
    <row r="17" spans="1:23" x14ac:dyDescent="0.15">
      <c r="A17" s="135" t="s">
        <v>31</v>
      </c>
      <c r="B17" s="116">
        <v>28</v>
      </c>
      <c r="C17" s="116">
        <v>3710</v>
      </c>
      <c r="D17" s="117">
        <f t="shared" si="0"/>
        <v>7.0859674924078924</v>
      </c>
      <c r="E17" s="116">
        <v>6773</v>
      </c>
      <c r="F17" s="117">
        <f t="shared" si="1"/>
        <v>4.4044297911911405</v>
      </c>
      <c r="G17" s="118">
        <v>26.77</v>
      </c>
      <c r="H17" s="59">
        <f t="shared" si="2"/>
        <v>1.8256064690026954</v>
      </c>
      <c r="I17" s="61">
        <f t="shared" si="3"/>
        <v>85.995347635047821</v>
      </c>
      <c r="J17" s="133">
        <v>68</v>
      </c>
      <c r="K17" s="119">
        <f t="shared" si="4"/>
        <v>4.1714285714285717</v>
      </c>
      <c r="L17" s="111">
        <f t="shared" si="5"/>
        <v>2188.1604683611772</v>
      </c>
      <c r="M17" s="112">
        <f t="shared" si="6"/>
        <v>-1521.8395316388228</v>
      </c>
      <c r="N17" s="63">
        <f>ROUND(V17*Hauptstelle!$N$3, Hauptstelle!W52)</f>
        <v>1400</v>
      </c>
      <c r="O17" s="24">
        <f t="shared" si="7"/>
        <v>1623.6643835616437</v>
      </c>
      <c r="P17" s="24">
        <f t="shared" si="8"/>
        <v>0</v>
      </c>
      <c r="Q17" s="24">
        <f>(P17*(1/Hauptstelle!$J$53))+((L17/100)*Hauptstelle!$J$54)</f>
        <v>109.40802341805886</v>
      </c>
      <c r="R17" s="28">
        <f t="shared" si="9"/>
        <v>2928.8527869014356</v>
      </c>
      <c r="S17" s="29">
        <f t="shared" si="10"/>
        <v>4.2271401040046667E-2</v>
      </c>
      <c r="T17" s="28">
        <f t="shared" si="11"/>
        <v>181313.21</v>
      </c>
      <c r="U17" s="29">
        <f t="shared" si="12"/>
        <v>6.3092509418324186E-2</v>
      </c>
      <c r="V17" s="29">
        <f t="shared" si="13"/>
        <v>5.2681955229185423E-2</v>
      </c>
      <c r="W17" s="108">
        <f t="shared" si="14"/>
        <v>189644</v>
      </c>
    </row>
    <row r="18" spans="1:23" x14ac:dyDescent="0.15">
      <c r="A18" s="135" t="s">
        <v>32</v>
      </c>
      <c r="B18" s="116">
        <v>28</v>
      </c>
      <c r="C18" s="116">
        <v>1234</v>
      </c>
      <c r="D18" s="117">
        <f t="shared" si="0"/>
        <v>2.356895926046183</v>
      </c>
      <c r="E18" s="116">
        <v>3492</v>
      </c>
      <c r="F18" s="117">
        <f t="shared" si="1"/>
        <v>2.2708207339198969</v>
      </c>
      <c r="G18" s="118">
        <v>20.56</v>
      </c>
      <c r="H18" s="59">
        <f t="shared" si="2"/>
        <v>2.8298217179902756</v>
      </c>
      <c r="I18" s="61">
        <f t="shared" si="3"/>
        <v>78.291778601718434</v>
      </c>
      <c r="J18" s="133">
        <v>67</v>
      </c>
      <c r="K18" s="119">
        <f t="shared" si="4"/>
        <v>4.3017857142857139</v>
      </c>
      <c r="L18" s="111">
        <f t="shared" si="5"/>
        <v>1093.9774388349078</v>
      </c>
      <c r="M18" s="112">
        <f t="shared" si="6"/>
        <v>-140.02256116509216</v>
      </c>
      <c r="N18" s="63">
        <f>ROUND(V18*Hauptstelle!$N$3, Hauptstelle!W52)</f>
        <v>500</v>
      </c>
      <c r="O18" s="24">
        <f t="shared" si="7"/>
        <v>811.75591531755924</v>
      </c>
      <c r="P18" s="24">
        <f t="shared" si="8"/>
        <v>0</v>
      </c>
      <c r="Q18" s="24">
        <f>(P18*(1/Hauptstelle!$J$53))+((L18/100)*Hauptstelle!$J$54)</f>
        <v>54.698871941745395</v>
      </c>
      <c r="R18" s="28">
        <f t="shared" si="9"/>
        <v>1124.6088071222853</v>
      </c>
      <c r="S18" s="29">
        <f t="shared" si="10"/>
        <v>1.6231198137250189E-2</v>
      </c>
      <c r="T18" s="28">
        <f t="shared" si="11"/>
        <v>71795.51999999999</v>
      </c>
      <c r="U18" s="29">
        <f t="shared" si="12"/>
        <v>2.4983063957631561E-2</v>
      </c>
      <c r="V18" s="29">
        <f t="shared" si="13"/>
        <v>2.0607131047440875E-2</v>
      </c>
      <c r="W18" s="108">
        <f t="shared" si="14"/>
        <v>97776</v>
      </c>
    </row>
    <row r="19" spans="1:23" x14ac:dyDescent="0.15">
      <c r="A19" s="135" t="s">
        <v>33</v>
      </c>
      <c r="B19" s="116">
        <v>28</v>
      </c>
      <c r="C19" s="116">
        <v>912</v>
      </c>
      <c r="D19" s="117">
        <f t="shared" si="0"/>
        <v>1.7418874267051205</v>
      </c>
      <c r="E19" s="116">
        <v>3527</v>
      </c>
      <c r="F19" s="117">
        <f t="shared" si="1"/>
        <v>2.2935809646436072</v>
      </c>
      <c r="G19" s="118">
        <v>12.73</v>
      </c>
      <c r="H19" s="59">
        <f t="shared" si="2"/>
        <v>3.8673245614035086</v>
      </c>
      <c r="I19" s="61">
        <f t="shared" si="3"/>
        <v>70.332852679644319</v>
      </c>
      <c r="J19" s="133">
        <v>64</v>
      </c>
      <c r="K19" s="119">
        <f t="shared" si="4"/>
        <v>4.6928571428571431</v>
      </c>
      <c r="L19" s="111">
        <f t="shared" si="5"/>
        <v>1012.8637527319089</v>
      </c>
      <c r="M19" s="112">
        <f t="shared" si="6"/>
        <v>100.8637527319089</v>
      </c>
      <c r="N19" s="63">
        <f>ROUND(V19*Hauptstelle!$N$3, Hauptstelle!W52)</f>
        <v>400</v>
      </c>
      <c r="O19" s="24">
        <f t="shared" si="7"/>
        <v>751.56773211567725</v>
      </c>
      <c r="P19" s="24">
        <f t="shared" si="8"/>
        <v>100.8637527319089</v>
      </c>
      <c r="Q19" s="24">
        <f>(P19*(1/Hauptstelle!$J$53))+((L19/100)*Hauptstelle!$J$54)</f>
        <v>60.729562909786331</v>
      </c>
      <c r="R19" s="28">
        <f t="shared" si="9"/>
        <v>773.08733584158006</v>
      </c>
      <c r="S19" s="29">
        <f t="shared" si="10"/>
        <v>1.115777650501641E-2</v>
      </c>
      <c r="T19" s="28">
        <f t="shared" si="11"/>
        <v>44898.71</v>
      </c>
      <c r="U19" s="29">
        <f t="shared" si="12"/>
        <v>1.5623639797373873E-2</v>
      </c>
      <c r="V19" s="29">
        <f t="shared" si="13"/>
        <v>1.3390708151195141E-2</v>
      </c>
      <c r="W19" s="108">
        <f t="shared" si="14"/>
        <v>98756</v>
      </c>
    </row>
    <row r="20" spans="1:23" x14ac:dyDescent="0.15">
      <c r="A20" s="135" t="s">
        <v>34</v>
      </c>
      <c r="B20" s="116">
        <v>28</v>
      </c>
      <c r="C20" s="116">
        <v>3198</v>
      </c>
      <c r="D20" s="117">
        <f t="shared" si="0"/>
        <v>6.1080657791699293</v>
      </c>
      <c r="E20" s="116">
        <v>8295</v>
      </c>
      <c r="F20" s="117">
        <f t="shared" si="1"/>
        <v>5.3941746815193437</v>
      </c>
      <c r="G20" s="118">
        <v>20.12</v>
      </c>
      <c r="H20" s="59">
        <f t="shared" si="2"/>
        <v>2.5938086303939962</v>
      </c>
      <c r="I20" s="61">
        <f t="shared" si="3"/>
        <v>80.102289958621398</v>
      </c>
      <c r="J20" s="133">
        <v>72</v>
      </c>
      <c r="K20" s="119">
        <f t="shared" si="4"/>
        <v>3.65</v>
      </c>
      <c r="L20" s="111">
        <f t="shared" si="5"/>
        <v>3062.7138993155118</v>
      </c>
      <c r="M20" s="112">
        <f t="shared" si="6"/>
        <v>-135.28610068448825</v>
      </c>
      <c r="N20" s="63">
        <f>ROUND(V20*Hauptstelle!$N$3, Hauptstelle!W52)</f>
        <v>1300</v>
      </c>
      <c r="O20" s="24">
        <f t="shared" si="7"/>
        <v>2272.6027397260273</v>
      </c>
      <c r="P20" s="24">
        <f t="shared" si="8"/>
        <v>0</v>
      </c>
      <c r="Q20" s="24">
        <f>(P20*(1/Hauptstelle!$J$53))+((L20/100)*Hauptstelle!$J$54)</f>
        <v>153.1356949657756</v>
      </c>
      <c r="R20" s="28">
        <f t="shared" si="9"/>
        <v>3081.0901827114053</v>
      </c>
      <c r="S20" s="29">
        <f t="shared" si="10"/>
        <v>4.4468605365356483E-2</v>
      </c>
      <c r="T20" s="28">
        <f t="shared" si="11"/>
        <v>166895.4</v>
      </c>
      <c r="U20" s="29">
        <f t="shared" si="12"/>
        <v>5.8075468391823093E-2</v>
      </c>
      <c r="V20" s="29">
        <f t="shared" si="13"/>
        <v>5.1272036878589791E-2</v>
      </c>
      <c r="W20" s="108">
        <f t="shared" si="14"/>
        <v>232260</v>
      </c>
    </row>
    <row r="21" spans="1:23" x14ac:dyDescent="0.15">
      <c r="A21" s="135" t="s">
        <v>35</v>
      </c>
      <c r="B21" s="116">
        <v>28</v>
      </c>
      <c r="C21" s="116">
        <v>5421</v>
      </c>
      <c r="D21" s="117">
        <f t="shared" si="0"/>
        <v>10.353916381763661</v>
      </c>
      <c r="E21" s="116">
        <v>13166</v>
      </c>
      <c r="F21" s="117">
        <f t="shared" si="1"/>
        <v>8.5617485059534264</v>
      </c>
      <c r="G21" s="118">
        <v>17.77</v>
      </c>
      <c r="H21" s="59">
        <f t="shared" si="2"/>
        <v>2.4287031912931192</v>
      </c>
      <c r="I21" s="61">
        <f t="shared" si="3"/>
        <v>81.368852231176064</v>
      </c>
      <c r="J21" s="133">
        <v>68</v>
      </c>
      <c r="K21" s="119">
        <f t="shared" si="4"/>
        <v>4.1714285714285717</v>
      </c>
      <c r="L21" s="111">
        <f t="shared" si="5"/>
        <v>4253.5539238805932</v>
      </c>
      <c r="M21" s="112">
        <f t="shared" si="6"/>
        <v>-1167.4460761194068</v>
      </c>
      <c r="N21" s="63">
        <f>ROUND(V21*Hauptstelle!$N$3, Hauptstelle!W52)</f>
        <v>1800</v>
      </c>
      <c r="O21" s="24">
        <f t="shared" si="7"/>
        <v>3156.2328767123286</v>
      </c>
      <c r="P21" s="24">
        <f t="shared" si="8"/>
        <v>0</v>
      </c>
      <c r="Q21" s="24">
        <f>(P21*(1/Hauptstelle!$J$53))+((L21/100)*Hauptstelle!$J$54)</f>
        <v>212.67769619402966</v>
      </c>
      <c r="R21" s="28">
        <f t="shared" si="9"/>
        <v>3779.2826613679072</v>
      </c>
      <c r="S21" s="29">
        <f t="shared" si="10"/>
        <v>5.4545443095277674E-2</v>
      </c>
      <c r="T21" s="28">
        <f t="shared" si="11"/>
        <v>233959.82</v>
      </c>
      <c r="U21" s="29">
        <f t="shared" si="12"/>
        <v>8.1412226648347533E-2</v>
      </c>
      <c r="V21" s="29">
        <f t="shared" si="13"/>
        <v>6.797883487181261E-2</v>
      </c>
      <c r="W21" s="108">
        <f t="shared" si="14"/>
        <v>368648</v>
      </c>
    </row>
    <row r="22" spans="1:23" x14ac:dyDescent="0.15">
      <c r="A22" s="135" t="s">
        <v>36</v>
      </c>
      <c r="B22" s="116">
        <v>28</v>
      </c>
      <c r="C22" s="116">
        <v>2943</v>
      </c>
      <c r="D22" s="117">
        <f t="shared" si="0"/>
        <v>5.6210248868346167</v>
      </c>
      <c r="E22" s="116">
        <v>16355</v>
      </c>
      <c r="F22" s="117">
        <f t="shared" si="1"/>
        <v>10.63553067103663</v>
      </c>
      <c r="G22" s="118">
        <v>25.16</v>
      </c>
      <c r="H22" s="59">
        <f t="shared" si="2"/>
        <v>5.5572545022086306</v>
      </c>
      <c r="I22" s="61">
        <f t="shared" si="3"/>
        <v>57.369006558399548</v>
      </c>
      <c r="J22" s="133">
        <v>79</v>
      </c>
      <c r="K22" s="119">
        <f t="shared" si="4"/>
        <v>2.7374999999999998</v>
      </c>
      <c r="L22" s="111">
        <f t="shared" si="5"/>
        <v>8051.5468472260709</v>
      </c>
      <c r="M22" s="112">
        <f t="shared" si="6"/>
        <v>5108.5468472260709</v>
      </c>
      <c r="N22" s="63">
        <f>ROUND(V22*Hauptstelle!$N$3, Hauptstelle!W52)</f>
        <v>6200</v>
      </c>
      <c r="O22" s="24">
        <f t="shared" si="7"/>
        <v>5974.4292237442924</v>
      </c>
      <c r="P22" s="24">
        <f t="shared" si="8"/>
        <v>5108.5468472260709</v>
      </c>
      <c r="Q22" s="24">
        <f>(P22*(1/Hauptstelle!$J$53))+((L22/100)*Hauptstelle!$J$54)</f>
        <v>913.43202708391061</v>
      </c>
      <c r="R22" s="28">
        <f t="shared" si="9"/>
        <v>22981.94980143119</v>
      </c>
      <c r="S22" s="29">
        <f t="shared" si="10"/>
        <v>0.33169274368558826</v>
      </c>
      <c r="T22" s="28">
        <f t="shared" si="11"/>
        <v>411491.8</v>
      </c>
      <c r="U22" s="29">
        <f t="shared" si="12"/>
        <v>0.14318896161544531</v>
      </c>
      <c r="V22" s="29">
        <f t="shared" si="13"/>
        <v>0.23744085265051679</v>
      </c>
      <c r="W22" s="108">
        <f t="shared" si="14"/>
        <v>457940</v>
      </c>
    </row>
    <row r="23" spans="1:23" x14ac:dyDescent="0.15">
      <c r="A23" s="135" t="s">
        <v>37</v>
      </c>
      <c r="B23" s="116">
        <v>28</v>
      </c>
      <c r="C23" s="116">
        <v>2784</v>
      </c>
      <c r="D23" s="117">
        <f t="shared" si="0"/>
        <v>5.3173405657314206</v>
      </c>
      <c r="E23" s="116">
        <v>11659</v>
      </c>
      <c r="F23" s="117">
        <f t="shared" si="1"/>
        <v>7.5817580002210994</v>
      </c>
      <c r="G23" s="118">
        <v>16.940000000000001</v>
      </c>
      <c r="H23" s="59">
        <f t="shared" si="2"/>
        <v>4.1878591954022992</v>
      </c>
      <c r="I23" s="61">
        <f t="shared" si="3"/>
        <v>67.873956857187849</v>
      </c>
      <c r="J23" s="133">
        <v>59</v>
      </c>
      <c r="K23" s="119">
        <f t="shared" si="4"/>
        <v>5.3446428571428575</v>
      </c>
      <c r="L23" s="111">
        <f t="shared" si="5"/>
        <v>2939.852329082602</v>
      </c>
      <c r="M23" s="112">
        <f t="shared" si="6"/>
        <v>155.85232908260195</v>
      </c>
      <c r="N23" s="63">
        <f>ROUND(V23*Hauptstelle!$N$3, Hauptstelle!W52)</f>
        <v>1400</v>
      </c>
      <c r="O23" s="24">
        <f t="shared" si="7"/>
        <v>2181.4366855997328</v>
      </c>
      <c r="P23" s="24">
        <f t="shared" si="8"/>
        <v>155.85232908260195</v>
      </c>
      <c r="Q23" s="24">
        <f>(P23*(1/Hauptstelle!$J$53))+((L23/100)*Hauptstelle!$J$54)</f>
        <v>162.57784936239028</v>
      </c>
      <c r="R23" s="28">
        <f t="shared" si="9"/>
        <v>2754.0687681988916</v>
      </c>
      <c r="S23" s="29">
        <f t="shared" si="10"/>
        <v>3.9748786935640712E-2</v>
      </c>
      <c r="T23" s="28">
        <f t="shared" si="11"/>
        <v>197503.46000000002</v>
      </c>
      <c r="U23" s="29">
        <f t="shared" si="12"/>
        <v>6.8726315695373866E-2</v>
      </c>
      <c r="V23" s="29">
        <f t="shared" si="13"/>
        <v>5.4237551315507289E-2</v>
      </c>
      <c r="W23" s="108">
        <f t="shared" si="14"/>
        <v>326452</v>
      </c>
    </row>
    <row r="24" spans="1:23" x14ac:dyDescent="0.15">
      <c r="A24" s="135" t="s">
        <v>38</v>
      </c>
      <c r="B24" s="116">
        <v>28</v>
      </c>
      <c r="C24" s="116">
        <v>3734</v>
      </c>
      <c r="D24" s="117">
        <f t="shared" si="0"/>
        <v>7.1318066352159217</v>
      </c>
      <c r="E24" s="116">
        <v>11627</v>
      </c>
      <c r="F24" s="117">
        <f t="shared" si="1"/>
        <v>7.5609486464165636</v>
      </c>
      <c r="G24" s="118">
        <v>17.36</v>
      </c>
      <c r="H24" s="59">
        <f t="shared" si="2"/>
        <v>3.1138189608998394</v>
      </c>
      <c r="I24" s="61">
        <f t="shared" si="3"/>
        <v>76.113169615014939</v>
      </c>
      <c r="J24" s="133">
        <v>57</v>
      </c>
      <c r="K24" s="119">
        <f t="shared" si="4"/>
        <v>5.6053571428571427</v>
      </c>
      <c r="L24" s="111">
        <f t="shared" si="5"/>
        <v>2795.4214116252738</v>
      </c>
      <c r="M24" s="112">
        <f t="shared" si="6"/>
        <v>-938.57858837472622</v>
      </c>
      <c r="N24" s="63">
        <f>ROUND(V24*Hauptstelle!$N$3, Hauptstelle!W52)</f>
        <v>1400</v>
      </c>
      <c r="O24" s="24">
        <f t="shared" si="7"/>
        <v>2074.2656897100987</v>
      </c>
      <c r="P24" s="24">
        <f t="shared" si="8"/>
        <v>0</v>
      </c>
      <c r="Q24" s="24">
        <f>(P24*(1/Hauptstelle!$J$53))+((L24/100)*Hauptstelle!$J$54)</f>
        <v>139.7710705812637</v>
      </c>
      <c r="R24" s="28">
        <f t="shared" si="9"/>
        <v>2426.4257852907376</v>
      </c>
      <c r="S24" s="29">
        <f t="shared" si="10"/>
        <v>3.5019997564454799E-2</v>
      </c>
      <c r="T24" s="28">
        <f t="shared" si="11"/>
        <v>201844.72</v>
      </c>
      <c r="U24" s="29">
        <f t="shared" si="12"/>
        <v>7.0236966725364405E-2</v>
      </c>
      <c r="V24" s="29">
        <f t="shared" si="13"/>
        <v>5.2628482144909602E-2</v>
      </c>
      <c r="W24" s="108">
        <f t="shared" si="14"/>
        <v>325556</v>
      </c>
    </row>
    <row r="25" spans="1:23" x14ac:dyDescent="0.15">
      <c r="A25" s="65" t="s">
        <v>6</v>
      </c>
      <c r="B25" s="120">
        <f>IF(E25=0,(SUM(B3:B24))/22,W25/E25)</f>
        <v>28</v>
      </c>
      <c r="C25" s="65">
        <f>SUM(C3:C24)</f>
        <v>52357</v>
      </c>
      <c r="D25" s="121">
        <f>SUM(D3:D24)</f>
        <v>100.00000000000003</v>
      </c>
      <c r="E25" s="65">
        <f>SUM(E3:E24)</f>
        <v>153777</v>
      </c>
      <c r="F25" s="121">
        <f>SUM(F3:F24)</f>
        <v>100.00000000000001</v>
      </c>
      <c r="G25" s="122"/>
      <c r="H25" s="67">
        <f>E25/C25</f>
        <v>2.9370857764959797</v>
      </c>
      <c r="I25" s="123">
        <f t="shared" si="3"/>
        <v>77.468931029619895</v>
      </c>
      <c r="J25" s="124"/>
      <c r="K25" s="124"/>
      <c r="L25" s="65">
        <f>SUM(L3:L24)</f>
        <v>52357.000000000007</v>
      </c>
      <c r="M25" s="125"/>
      <c r="N25" s="63">
        <f>SUM(N3:N24)</f>
        <v>26100</v>
      </c>
      <c r="O25" s="17">
        <f>SUM(O3:O24)</f>
        <v>38850.07400476683</v>
      </c>
      <c r="P25" s="24"/>
      <c r="Q25" s="17">
        <f>SUM(P3:P24)</f>
        <v>8844.3316565196546</v>
      </c>
      <c r="R25" s="18">
        <f>SUM(R3:R24)</f>
        <v>69286.863336437033</v>
      </c>
      <c r="S25" s="107"/>
      <c r="T25" s="18">
        <f>SUM(T3:T24)</f>
        <v>2873767.61</v>
      </c>
      <c r="U25" s="107"/>
      <c r="V25" s="107"/>
      <c r="W25" s="108">
        <f>SUM(W3:W24)</f>
        <v>4305756</v>
      </c>
    </row>
    <row r="26" spans="1:23" x14ac:dyDescent="0.15">
      <c r="D26" s="126"/>
      <c r="F26" s="126"/>
      <c r="H26" s="127"/>
      <c r="I26" s="21"/>
      <c r="J26" s="16"/>
      <c r="K26" s="16"/>
      <c r="P26" s="47"/>
      <c r="Q26" s="128"/>
      <c r="T26" s="128"/>
      <c r="U26" s="108"/>
      <c r="V26" s="16"/>
      <c r="W26" s="16"/>
    </row>
    <row r="27" spans="1:23" x14ac:dyDescent="0.15">
      <c r="D27" s="126"/>
      <c r="F27" s="126"/>
      <c r="I27" s="21"/>
      <c r="J27" s="16"/>
      <c r="K27" s="16"/>
      <c r="P27" s="47"/>
      <c r="Q27" s="128"/>
      <c r="T27" s="128"/>
      <c r="U27" s="108"/>
      <c r="V27" s="16"/>
      <c r="W27" s="16"/>
    </row>
    <row r="28" spans="1:23" x14ac:dyDescent="0.15">
      <c r="D28" s="126"/>
      <c r="F28" s="126"/>
      <c r="H28" s="130"/>
      <c r="I28" s="21"/>
      <c r="J28" s="16"/>
      <c r="K28" s="16"/>
      <c r="P28" s="47"/>
      <c r="Q28" s="128"/>
      <c r="T28" s="128"/>
      <c r="U28" s="108"/>
      <c r="V28" s="16"/>
      <c r="W28" s="16"/>
    </row>
    <row r="29" spans="1:23" x14ac:dyDescent="0.15">
      <c r="D29" s="126"/>
      <c r="F29" s="126"/>
      <c r="H29" s="127"/>
      <c r="I29" s="21"/>
      <c r="J29" s="16"/>
      <c r="K29" s="16"/>
      <c r="P29" s="47"/>
      <c r="Q29" s="128"/>
      <c r="T29" s="128"/>
      <c r="U29" s="108"/>
      <c r="V29" s="16"/>
      <c r="W29" s="16"/>
    </row>
    <row r="30" spans="1:23" x14ac:dyDescent="0.15">
      <c r="D30" s="126"/>
      <c r="F30" s="126"/>
      <c r="H30" s="127"/>
      <c r="I30" s="21"/>
      <c r="J30" s="16"/>
      <c r="K30" s="16"/>
      <c r="P30" s="47"/>
      <c r="Q30" s="128"/>
      <c r="T30" s="128"/>
      <c r="U30" s="108"/>
      <c r="V30" s="16"/>
      <c r="W30" s="16"/>
    </row>
    <row r="31" spans="1:23" x14ac:dyDescent="0.15">
      <c r="D31" s="126"/>
      <c r="F31" s="126"/>
      <c r="H31" s="127"/>
      <c r="I31" s="21"/>
      <c r="J31" s="16"/>
      <c r="K31" s="16"/>
      <c r="P31" s="47"/>
      <c r="Q31" s="128"/>
      <c r="T31" s="128"/>
      <c r="U31" s="108"/>
      <c r="V31" s="16"/>
      <c r="W31" s="16"/>
    </row>
    <row r="32" spans="1:23" x14ac:dyDescent="0.15">
      <c r="D32" s="126"/>
      <c r="F32" s="126"/>
      <c r="H32" s="127"/>
      <c r="I32" s="21"/>
      <c r="J32" s="16"/>
      <c r="K32" s="16"/>
      <c r="P32" s="47"/>
      <c r="Q32" s="128"/>
      <c r="T32" s="128"/>
      <c r="U32" s="108"/>
      <c r="V32" s="16"/>
      <c r="W32" s="16"/>
    </row>
    <row r="33" spans="4:23" x14ac:dyDescent="0.15">
      <c r="D33" s="126"/>
      <c r="F33" s="126"/>
      <c r="H33" s="127"/>
      <c r="I33" s="21"/>
      <c r="J33" s="16"/>
      <c r="K33" s="16"/>
      <c r="P33" s="47"/>
      <c r="Q33" s="128"/>
      <c r="T33" s="128"/>
      <c r="U33" s="108"/>
      <c r="V33" s="16"/>
      <c r="W33" s="16"/>
    </row>
    <row r="34" spans="4:23" x14ac:dyDescent="0.15">
      <c r="D34" s="126"/>
      <c r="F34" s="126"/>
      <c r="H34" s="127"/>
      <c r="I34" s="21"/>
      <c r="J34" s="16"/>
      <c r="K34" s="16"/>
      <c r="P34" s="47"/>
      <c r="Q34" s="128"/>
      <c r="T34" s="128"/>
      <c r="U34" s="108"/>
      <c r="V34" s="16"/>
      <c r="W34" s="16"/>
    </row>
    <row r="35" spans="4:23" x14ac:dyDescent="0.15">
      <c r="D35" s="126"/>
      <c r="F35" s="126"/>
      <c r="H35" s="127"/>
      <c r="I35" s="21"/>
      <c r="J35" s="16"/>
      <c r="K35" s="16"/>
      <c r="P35" s="47"/>
      <c r="Q35" s="128"/>
      <c r="T35" s="128"/>
      <c r="U35" s="108"/>
      <c r="V35" s="16"/>
      <c r="W35" s="16"/>
    </row>
    <row r="36" spans="4:23" x14ac:dyDescent="0.15">
      <c r="D36" s="126"/>
      <c r="F36" s="126"/>
      <c r="H36" s="127"/>
      <c r="I36" s="21"/>
      <c r="J36" s="16"/>
      <c r="K36" s="16"/>
      <c r="P36" s="47"/>
      <c r="Q36" s="128"/>
      <c r="T36" s="128"/>
      <c r="U36" s="108"/>
      <c r="V36" s="16"/>
      <c r="W36" s="16"/>
    </row>
    <row r="37" spans="4:23" x14ac:dyDescent="0.15">
      <c r="D37" s="126"/>
      <c r="F37" s="126"/>
      <c r="H37" s="127"/>
      <c r="I37" s="21"/>
      <c r="J37" s="16"/>
      <c r="K37" s="16"/>
      <c r="P37" s="47"/>
      <c r="Q37" s="128"/>
      <c r="T37" s="128"/>
      <c r="U37" s="108"/>
      <c r="V37" s="16"/>
      <c r="W37" s="16"/>
    </row>
    <row r="38" spans="4:23" x14ac:dyDescent="0.15">
      <c r="F38" s="131"/>
      <c r="H38" s="71"/>
      <c r="I38" s="72"/>
      <c r="J38" s="16"/>
      <c r="K38" s="16"/>
      <c r="P38" s="47"/>
      <c r="Q38" s="128"/>
      <c r="T38" s="128"/>
      <c r="U38" s="108"/>
      <c r="V38" s="16"/>
      <c r="W38" s="16"/>
    </row>
    <row r="39" spans="4:23" x14ac:dyDescent="0.15">
      <c r="J39" s="16"/>
      <c r="K39" s="16"/>
      <c r="P39" s="47"/>
      <c r="Q39" s="128"/>
      <c r="T39" s="128"/>
      <c r="U39" s="108"/>
      <c r="V39" s="16"/>
      <c r="W39" s="16"/>
    </row>
    <row r="40" spans="4:23" x14ac:dyDescent="0.15">
      <c r="J40" s="16"/>
      <c r="K40" s="16"/>
      <c r="P40" s="47"/>
      <c r="Q40" s="128"/>
      <c r="T40" s="128"/>
      <c r="U40" s="108"/>
      <c r="V40" s="16"/>
      <c r="W40" s="16"/>
    </row>
    <row r="41" spans="4:23" x14ac:dyDescent="0.15">
      <c r="J41" s="16"/>
      <c r="K41" s="16"/>
      <c r="P41" s="47"/>
      <c r="Q41" s="128"/>
      <c r="T41" s="128"/>
      <c r="U41" s="108"/>
      <c r="V41" s="16"/>
      <c r="W41" s="16"/>
    </row>
    <row r="42" spans="4:23" x14ac:dyDescent="0.15">
      <c r="J42" s="16"/>
      <c r="K42" s="16"/>
      <c r="P42" s="47"/>
      <c r="Q42" s="128"/>
      <c r="T42" s="128"/>
      <c r="U42" s="108"/>
      <c r="V42" s="16"/>
      <c r="W42" s="16"/>
    </row>
    <row r="43" spans="4:23" x14ac:dyDescent="0.15">
      <c r="J43" s="16"/>
      <c r="K43" s="16"/>
      <c r="P43" s="47"/>
      <c r="Q43" s="128"/>
      <c r="T43" s="128"/>
      <c r="U43" s="108"/>
      <c r="V43" s="16"/>
      <c r="W43" s="16"/>
    </row>
    <row r="44" spans="4:23" x14ac:dyDescent="0.15">
      <c r="J44" s="16"/>
      <c r="K44" s="16"/>
      <c r="P44" s="47"/>
      <c r="Q44" s="128"/>
      <c r="T44" s="128"/>
      <c r="U44" s="108"/>
      <c r="V44" s="16"/>
      <c r="W44" s="16"/>
    </row>
    <row r="45" spans="4:23" x14ac:dyDescent="0.15">
      <c r="J45" s="16"/>
      <c r="K45" s="16"/>
      <c r="P45" s="47"/>
      <c r="Q45" s="128"/>
      <c r="T45" s="128"/>
      <c r="U45" s="108"/>
      <c r="V45" s="16"/>
      <c r="W45" s="16"/>
    </row>
    <row r="46" spans="4:23" x14ac:dyDescent="0.15">
      <c r="J46" s="16"/>
      <c r="K46" s="16"/>
      <c r="P46" s="47"/>
      <c r="Q46" s="128"/>
      <c r="T46" s="128"/>
      <c r="U46" s="108"/>
      <c r="V46" s="16"/>
      <c r="W46" s="16"/>
    </row>
    <row r="47" spans="4:23" x14ac:dyDescent="0.15">
      <c r="J47" s="16"/>
      <c r="K47" s="16"/>
      <c r="P47" s="47"/>
      <c r="Q47" s="128"/>
      <c r="T47" s="128"/>
      <c r="U47" s="108"/>
      <c r="V47" s="16"/>
      <c r="W47" s="16"/>
    </row>
  </sheetData>
  <phoneticPr fontId="0" type="noConversion"/>
  <printOptions gridLines="1"/>
  <pageMargins left="0.78740157499999996" right="0.78740157499999996" top="0.984251969" bottom="0.984251969" header="0.4921259845" footer="0.4921259845"/>
  <pageSetup paperSize="9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7"/>
  <sheetViews>
    <sheetView workbookViewId="0">
      <selection activeCell="G2" sqref="G2:G36"/>
    </sheetView>
  </sheetViews>
  <sheetFormatPr baseColWidth="10" defaultColWidth="11.5" defaultRowHeight="11" x14ac:dyDescent="0.15"/>
  <cols>
    <col min="1" max="1" width="19.33203125" style="93" customWidth="1"/>
    <col min="2" max="2" width="6.1640625" style="93" customWidth="1"/>
    <col min="3" max="3" width="7" style="93" bestFit="1" customWidth="1"/>
    <col min="4" max="4" width="7.1640625" style="93" bestFit="1" customWidth="1"/>
    <col min="5" max="5" width="8" style="93" bestFit="1" customWidth="1"/>
    <col min="6" max="6" width="7.1640625" style="93" bestFit="1" customWidth="1"/>
    <col min="7" max="7" width="7.33203125" style="93" bestFit="1" customWidth="1"/>
    <col min="8" max="8" width="6.33203125" style="93" bestFit="1" customWidth="1"/>
    <col min="9" max="9" width="8.33203125" style="93" bestFit="1" customWidth="1"/>
    <col min="10" max="10" width="12.5" style="93" bestFit="1" customWidth="1"/>
    <col min="11" max="11" width="6.33203125" style="93" bestFit="1" customWidth="1"/>
    <col min="12" max="12" width="7" style="93" bestFit="1" customWidth="1"/>
    <col min="13" max="13" width="5.83203125" style="93" bestFit="1" customWidth="1"/>
    <col min="14" max="14" width="14.5" style="93" bestFit="1" customWidth="1"/>
    <col min="15" max="21" width="13.6640625" style="93" bestFit="1" customWidth="1"/>
    <col min="22" max="22" width="13.5" style="93" bestFit="1" customWidth="1"/>
    <col min="23" max="23" width="13.1640625" style="93" customWidth="1"/>
    <col min="24" max="16384" width="11.5" style="93"/>
  </cols>
  <sheetData>
    <row r="1" spans="1:23" ht="36" x14ac:dyDescent="0.15">
      <c r="A1" s="1" t="s">
        <v>8</v>
      </c>
      <c r="B1" s="91" t="s">
        <v>96</v>
      </c>
      <c r="C1" s="2" t="s">
        <v>39</v>
      </c>
      <c r="D1" s="4" t="s">
        <v>83</v>
      </c>
      <c r="E1" s="3" t="s">
        <v>7</v>
      </c>
      <c r="F1" s="4" t="s">
        <v>83</v>
      </c>
      <c r="G1" s="5" t="s">
        <v>66</v>
      </c>
      <c r="H1" s="6" t="s">
        <v>80</v>
      </c>
      <c r="I1" s="7" t="s">
        <v>78</v>
      </c>
      <c r="J1" s="7" t="s">
        <v>79</v>
      </c>
      <c r="K1" s="7" t="s">
        <v>81</v>
      </c>
      <c r="L1" s="8" t="s">
        <v>82</v>
      </c>
      <c r="M1" s="9" t="s">
        <v>123</v>
      </c>
      <c r="N1" s="92" t="s">
        <v>76</v>
      </c>
      <c r="O1" s="11" t="s">
        <v>68</v>
      </c>
      <c r="P1" s="12" t="s">
        <v>69</v>
      </c>
      <c r="Q1" s="12" t="s">
        <v>70</v>
      </c>
      <c r="R1" s="13" t="s">
        <v>71</v>
      </c>
      <c r="S1" s="14" t="s">
        <v>72</v>
      </c>
      <c r="T1" s="13" t="s">
        <v>73</v>
      </c>
      <c r="U1" s="14" t="s">
        <v>74</v>
      </c>
      <c r="V1" s="14" t="s">
        <v>75</v>
      </c>
      <c r="W1" s="15" t="s">
        <v>97</v>
      </c>
    </row>
    <row r="2" spans="1:23" x14ac:dyDescent="0.15">
      <c r="A2" s="134" t="s">
        <v>0</v>
      </c>
      <c r="B2" s="30">
        <v>28</v>
      </c>
      <c r="C2" s="30">
        <v>3786</v>
      </c>
      <c r="D2" s="47">
        <f>C2/Hauptstelle!$C$51*100</f>
        <v>1.5968821571828062</v>
      </c>
      <c r="E2" s="30">
        <v>9087</v>
      </c>
      <c r="F2" s="47">
        <f>E2/Hauptstelle!$E$51*100</f>
        <v>0.87645943951735417</v>
      </c>
      <c r="G2" s="19">
        <v>16.84</v>
      </c>
      <c r="H2" s="20">
        <f t="shared" ref="H2:H36" si="0">E2/C2</f>
        <v>2.4001584786053884</v>
      </c>
      <c r="I2" s="21">
        <f t="shared" ref="I2:I37" si="1">((365-(H2*B2))*100)/365</f>
        <v>81.587825369602498</v>
      </c>
      <c r="J2" s="22">
        <v>78</v>
      </c>
      <c r="K2" s="23">
        <f>((100-J2)*365)/(100*30)</f>
        <v>2.6766666666666667</v>
      </c>
      <c r="L2" s="24">
        <f t="shared" ref="L2:L36" si="2">IF($O$37=0,"0",(O2/$O$37)*$C$37)</f>
        <v>4610.8210744390035</v>
      </c>
      <c r="M2" s="25">
        <f t="shared" ref="M2:M36" si="3">L2-C2</f>
        <v>824.8210744390035</v>
      </c>
      <c r="N2" s="26">
        <f>ROUND(V2*Hauptstelle!$J$55, Hauptstelle!W52)</f>
        <v>1800</v>
      </c>
      <c r="O2" s="27">
        <f t="shared" ref="O2:O36" si="4">E2/K2</f>
        <v>3394.8941469489414</v>
      </c>
      <c r="P2" s="24">
        <f t="shared" ref="P2:P36" si="5">IF(M2&lt;0,0,M2)</f>
        <v>824.8210744390035</v>
      </c>
      <c r="Q2" s="24">
        <f>(P2*(1/Hauptstelle!$J$53))+((L2/100)*Hauptstelle!$J$54)</f>
        <v>313.02316116585052</v>
      </c>
      <c r="R2" s="28">
        <f t="shared" ref="R2:R36" si="6">Q2*G2</f>
        <v>5271.3100340329229</v>
      </c>
      <c r="S2" s="29">
        <f>R2/Hauptstelle!$R$48</f>
        <v>2.4323074170982548E-2</v>
      </c>
      <c r="T2" s="28">
        <f t="shared" ref="T2:T36" si="7">E2*G2</f>
        <v>153025.07999999999</v>
      </c>
      <c r="U2" s="29">
        <f>T2/Hauptstelle!$T$48</f>
        <v>1.1756645901533422E-2</v>
      </c>
      <c r="V2" s="29">
        <f t="shared" ref="V2:V36" si="8">(S2+U2)/2</f>
        <v>1.8039860036257984E-2</v>
      </c>
      <c r="W2" s="16">
        <f t="shared" ref="W2:W36" si="9">B2*E2</f>
        <v>254436</v>
      </c>
    </row>
    <row r="3" spans="1:23" x14ac:dyDescent="0.15">
      <c r="A3" s="134" t="s">
        <v>1</v>
      </c>
      <c r="B3" s="30">
        <v>28</v>
      </c>
      <c r="C3" s="30">
        <v>3657</v>
      </c>
      <c r="D3" s="47">
        <f>C3/Hauptstelle!$C$51*100</f>
        <v>1.5424717508762606</v>
      </c>
      <c r="E3" s="30">
        <v>10567</v>
      </c>
      <c r="F3" s="47">
        <f>E3/Hauptstelle!$E$51*100</f>
        <v>1.0192084183316696</v>
      </c>
      <c r="G3" s="19">
        <v>14.9</v>
      </c>
      <c r="H3" s="20">
        <f t="shared" si="0"/>
        <v>2.8895269346458847</v>
      </c>
      <c r="I3" s="21">
        <f t="shared" si="1"/>
        <v>77.833765980798702</v>
      </c>
      <c r="J3" s="22">
        <v>60</v>
      </c>
      <c r="K3" s="23">
        <f t="shared" ref="K3:K36" si="10">((100-J3)*365)/(100*30)</f>
        <v>4.8666666666666663</v>
      </c>
      <c r="L3" s="24">
        <f t="shared" si="2"/>
        <v>2948.9821130712367</v>
      </c>
      <c r="M3" s="25">
        <f t="shared" si="3"/>
        <v>-708.01788692876335</v>
      </c>
      <c r="N3" s="26">
        <f>ROUND(V3*Hauptstelle!$J$55, Hauptstelle!W52)</f>
        <v>1100</v>
      </c>
      <c r="O3" s="27">
        <f t="shared" si="4"/>
        <v>2171.3013698630139</v>
      </c>
      <c r="P3" s="24">
        <f t="shared" si="5"/>
        <v>0</v>
      </c>
      <c r="Q3" s="24">
        <f>(P3*(1/Hauptstelle!$J$53))+((L3/100)*Hauptstelle!$J$54)</f>
        <v>147.44910565356184</v>
      </c>
      <c r="R3" s="28">
        <f t="shared" si="6"/>
        <v>2196.9916742380715</v>
      </c>
      <c r="S3" s="29">
        <f>R3/Hauptstelle!$R$48</f>
        <v>1.0137440427619892E-2</v>
      </c>
      <c r="T3" s="28">
        <f t="shared" si="7"/>
        <v>157448.30000000002</v>
      </c>
      <c r="U3" s="29">
        <f>T3/Hauptstelle!$T$48</f>
        <v>1.2096474060973568E-2</v>
      </c>
      <c r="V3" s="29">
        <f t="shared" si="8"/>
        <v>1.1116957244296729E-2</v>
      </c>
      <c r="W3" s="16">
        <f t="shared" si="9"/>
        <v>295876</v>
      </c>
    </row>
    <row r="4" spans="1:23" x14ac:dyDescent="0.15">
      <c r="A4" s="134" t="s">
        <v>2</v>
      </c>
      <c r="B4" s="30">
        <v>28</v>
      </c>
      <c r="C4" s="30">
        <v>5567</v>
      </c>
      <c r="D4" s="47">
        <f>C4/Hauptstelle!$C$51*100</f>
        <v>2.3480831930894568</v>
      </c>
      <c r="E4" s="30">
        <v>21789</v>
      </c>
      <c r="F4" s="47">
        <f>E4/Hauptstelle!$E$51*100</f>
        <v>2.1015929049899449</v>
      </c>
      <c r="G4" s="19">
        <v>11.21</v>
      </c>
      <c r="H4" s="20">
        <f t="shared" si="0"/>
        <v>3.9139572480689777</v>
      </c>
      <c r="I4" s="21">
        <f t="shared" si="1"/>
        <v>69.975122480566739</v>
      </c>
      <c r="J4" s="22">
        <v>60</v>
      </c>
      <c r="K4" s="23">
        <f t="shared" si="10"/>
        <v>4.8666666666666663</v>
      </c>
      <c r="L4" s="24">
        <f t="shared" si="2"/>
        <v>6080.758139652613</v>
      </c>
      <c r="M4" s="25">
        <f t="shared" si="3"/>
        <v>513.75813965261295</v>
      </c>
      <c r="N4" s="26">
        <f>ROUND(V4*Hauptstelle!$J$55, Hauptstelle!W52)</f>
        <v>1900</v>
      </c>
      <c r="O4" s="27">
        <f t="shared" si="4"/>
        <v>4477.1917808219177</v>
      </c>
      <c r="P4" s="24">
        <f t="shared" si="5"/>
        <v>513.75813965261295</v>
      </c>
      <c r="Q4" s="24">
        <f>(P4*(1/Hauptstelle!$J$53))+((L4/100)*Hauptstelle!$J$54)</f>
        <v>355.41372094789199</v>
      </c>
      <c r="R4" s="28">
        <f t="shared" si="6"/>
        <v>3984.1878118258696</v>
      </c>
      <c r="S4" s="29">
        <f>R4/Hauptstelle!$R$48</f>
        <v>1.8383987098558891E-2</v>
      </c>
      <c r="T4" s="28">
        <f t="shared" si="7"/>
        <v>244254.69000000003</v>
      </c>
      <c r="U4" s="29">
        <f>T4/Hauptstelle!$T$48</f>
        <v>1.8765655277676162E-2</v>
      </c>
      <c r="V4" s="29">
        <f t="shared" si="8"/>
        <v>1.8574821188117527E-2</v>
      </c>
      <c r="W4" s="16">
        <f t="shared" si="9"/>
        <v>610092</v>
      </c>
    </row>
    <row r="5" spans="1:23" x14ac:dyDescent="0.15">
      <c r="A5" s="134" t="s">
        <v>112</v>
      </c>
      <c r="B5" s="30">
        <v>28</v>
      </c>
      <c r="C5" s="30">
        <v>53</v>
      </c>
      <c r="D5" s="47">
        <f>C5/Hauptstelle!$C$51*100</f>
        <v>2.2354663056177691E-2</v>
      </c>
      <c r="E5" s="30">
        <v>108</v>
      </c>
      <c r="F5" s="47">
        <f>E5/Hauptstelle!$E$51*100</f>
        <v>1.0416817372936529E-2</v>
      </c>
      <c r="G5" s="19">
        <v>13.61</v>
      </c>
      <c r="H5" s="20">
        <f t="shared" si="0"/>
        <v>2.0377358490566038</v>
      </c>
      <c r="I5" s="21">
        <f t="shared" si="1"/>
        <v>84.368053760661667</v>
      </c>
      <c r="J5" s="22">
        <v>52</v>
      </c>
      <c r="K5" s="23">
        <f t="shared" si="10"/>
        <v>5.84</v>
      </c>
      <c r="L5" s="24">
        <f t="shared" si="2"/>
        <v>25.116720940324715</v>
      </c>
      <c r="M5" s="25">
        <f t="shared" si="3"/>
        <v>-27.883279059675285</v>
      </c>
      <c r="N5" s="26">
        <f>ROUND(V5*Hauptstelle!$J$55, Hauptstelle!W52)</f>
        <v>0</v>
      </c>
      <c r="O5" s="27">
        <f t="shared" si="4"/>
        <v>18.493150684931507</v>
      </c>
      <c r="P5" s="24">
        <f t="shared" si="5"/>
        <v>0</v>
      </c>
      <c r="Q5" s="24">
        <f>(P5*(1/Hauptstelle!$J$53))+((L5/100)*Hauptstelle!$J$54)</f>
        <v>1.2558360470162357</v>
      </c>
      <c r="R5" s="28">
        <f t="shared" si="6"/>
        <v>17.091928599890966</v>
      </c>
      <c r="S5" s="29">
        <f>R5/Hauptstelle!$R$48</f>
        <v>7.8866210557952042E-5</v>
      </c>
      <c r="T5" s="28">
        <f t="shared" si="7"/>
        <v>1469.8799999999999</v>
      </c>
      <c r="U5" s="29">
        <f>T5/Hauptstelle!$T$48</f>
        <v>1.1292827736306981E-4</v>
      </c>
      <c r="V5" s="29">
        <f t="shared" si="8"/>
        <v>9.5897243960510925E-5</v>
      </c>
      <c r="W5" s="16">
        <f t="shared" si="9"/>
        <v>3024</v>
      </c>
    </row>
    <row r="6" spans="1:23" x14ac:dyDescent="0.15">
      <c r="A6" s="134" t="s">
        <v>3</v>
      </c>
      <c r="B6" s="30">
        <v>28</v>
      </c>
      <c r="C6" s="30">
        <v>893</v>
      </c>
      <c r="D6" s="47">
        <f>C6/Hauptstelle!$C$51*100</f>
        <v>0.37665498319182411</v>
      </c>
      <c r="E6" s="30">
        <v>2341</v>
      </c>
      <c r="F6" s="47">
        <f>E6/Hauptstelle!$E$51*100</f>
        <v>0.22579416175967054</v>
      </c>
      <c r="G6" s="19">
        <v>51.13</v>
      </c>
      <c r="H6" s="20">
        <f t="shared" si="0"/>
        <v>2.6215005599104142</v>
      </c>
      <c r="I6" s="21">
        <f t="shared" si="1"/>
        <v>79.889858718495461</v>
      </c>
      <c r="J6" s="22">
        <v>73</v>
      </c>
      <c r="K6" s="23">
        <f t="shared" si="10"/>
        <v>3.2850000000000001</v>
      </c>
      <c r="L6" s="24">
        <f t="shared" si="2"/>
        <v>967.8723246304553</v>
      </c>
      <c r="M6" s="25">
        <f t="shared" si="3"/>
        <v>74.872324630455296</v>
      </c>
      <c r="N6" s="26">
        <f>ROUND(V6*Hauptstelle!$J$55, Hauptstelle!W52)</f>
        <v>1100</v>
      </c>
      <c r="O6" s="27">
        <f t="shared" si="4"/>
        <v>712.63318112633181</v>
      </c>
      <c r="P6" s="24">
        <f t="shared" si="5"/>
        <v>74.872324630455296</v>
      </c>
      <c r="Q6" s="24">
        <f>(P6*(1/Hauptstelle!$J$53))+((L6/100)*Hauptstelle!$J$54)</f>
        <v>55.8808486945683</v>
      </c>
      <c r="R6" s="28">
        <f t="shared" si="6"/>
        <v>2857.1877937532772</v>
      </c>
      <c r="S6" s="29">
        <f>R6/Hauptstelle!$R$48</f>
        <v>1.3183741836318805E-2</v>
      </c>
      <c r="T6" s="28">
        <f t="shared" si="7"/>
        <v>119695.33</v>
      </c>
      <c r="U6" s="29">
        <f>T6/Hauptstelle!$T$48</f>
        <v>9.1959802332871876E-3</v>
      </c>
      <c r="V6" s="29">
        <f t="shared" si="8"/>
        <v>1.1189861034802996E-2</v>
      </c>
      <c r="W6" s="16">
        <f t="shared" si="9"/>
        <v>65548</v>
      </c>
    </row>
    <row r="7" spans="1:23" x14ac:dyDescent="0.15">
      <c r="A7" s="134" t="s">
        <v>41</v>
      </c>
      <c r="B7" s="30">
        <v>28</v>
      </c>
      <c r="C7" s="30"/>
      <c r="D7" s="47">
        <f>C7/Hauptstelle!$C$51*100</f>
        <v>0</v>
      </c>
      <c r="E7" s="30"/>
      <c r="F7" s="47">
        <f>E7/Hauptstelle!$E$51*100</f>
        <v>0</v>
      </c>
      <c r="G7" s="19">
        <v>19.399999999999999</v>
      </c>
      <c r="H7" s="20" t="e">
        <f t="shared" si="0"/>
        <v>#DIV/0!</v>
      </c>
      <c r="I7" s="21" t="e">
        <f t="shared" si="1"/>
        <v>#DIV/0!</v>
      </c>
      <c r="J7" s="22">
        <v>50</v>
      </c>
      <c r="K7" s="23">
        <f t="shared" si="10"/>
        <v>6.083333333333333</v>
      </c>
      <c r="L7" s="24">
        <f t="shared" si="2"/>
        <v>0</v>
      </c>
      <c r="M7" s="25">
        <f t="shared" si="3"/>
        <v>0</v>
      </c>
      <c r="N7" s="26">
        <f>ROUND(V7*Hauptstelle!$J$55, Hauptstelle!W52)</f>
        <v>0</v>
      </c>
      <c r="O7" s="27">
        <f t="shared" si="4"/>
        <v>0</v>
      </c>
      <c r="P7" s="24">
        <f t="shared" si="5"/>
        <v>0</v>
      </c>
      <c r="Q7" s="24">
        <f>(P7*(1/Hauptstelle!$J$53))+((L7/100)*Hauptstelle!$J$54)</f>
        <v>0</v>
      </c>
      <c r="R7" s="28">
        <f t="shared" si="6"/>
        <v>0</v>
      </c>
      <c r="S7" s="29">
        <f>R7/Hauptstelle!$R$48</f>
        <v>0</v>
      </c>
      <c r="T7" s="28">
        <f t="shared" si="7"/>
        <v>0</v>
      </c>
      <c r="U7" s="29">
        <f>T7/Hauptstelle!$T$48</f>
        <v>0</v>
      </c>
      <c r="V7" s="29">
        <f t="shared" si="8"/>
        <v>0</v>
      </c>
      <c r="W7" s="16">
        <f t="shared" si="9"/>
        <v>0</v>
      </c>
    </row>
    <row r="8" spans="1:23" x14ac:dyDescent="0.15">
      <c r="A8" s="134" t="s">
        <v>42</v>
      </c>
      <c r="B8" s="30">
        <v>28</v>
      </c>
      <c r="C8" s="30"/>
      <c r="D8" s="47">
        <f>C8/Hauptstelle!$C$51*100</f>
        <v>0</v>
      </c>
      <c r="E8" s="30"/>
      <c r="F8" s="47">
        <f>E8/Hauptstelle!$E$51*100</f>
        <v>0</v>
      </c>
      <c r="G8" s="19">
        <v>25.8</v>
      </c>
      <c r="H8" s="20" t="e">
        <f t="shared" si="0"/>
        <v>#DIV/0!</v>
      </c>
      <c r="I8" s="21" t="e">
        <f t="shared" si="1"/>
        <v>#DIV/0!</v>
      </c>
      <c r="J8" s="22">
        <v>50</v>
      </c>
      <c r="K8" s="23">
        <f t="shared" si="10"/>
        <v>6.083333333333333</v>
      </c>
      <c r="L8" s="24">
        <f t="shared" si="2"/>
        <v>0</v>
      </c>
      <c r="M8" s="25">
        <f t="shared" si="3"/>
        <v>0</v>
      </c>
      <c r="N8" s="26">
        <f>ROUND(V8*Hauptstelle!$J$55, Hauptstelle!W52)</f>
        <v>0</v>
      </c>
      <c r="O8" s="27">
        <f t="shared" si="4"/>
        <v>0</v>
      </c>
      <c r="P8" s="24">
        <f t="shared" si="5"/>
        <v>0</v>
      </c>
      <c r="Q8" s="24">
        <f>(P8*(1/Hauptstelle!$J$53))+((L8/100)*Hauptstelle!$J$54)</f>
        <v>0</v>
      </c>
      <c r="R8" s="28">
        <f t="shared" si="6"/>
        <v>0</v>
      </c>
      <c r="S8" s="29">
        <f>R8/Hauptstelle!$R$48</f>
        <v>0</v>
      </c>
      <c r="T8" s="28">
        <f t="shared" si="7"/>
        <v>0</v>
      </c>
      <c r="U8" s="29">
        <f>T8/Hauptstelle!$T$48</f>
        <v>0</v>
      </c>
      <c r="V8" s="29">
        <f t="shared" si="8"/>
        <v>0</v>
      </c>
      <c r="W8" s="16">
        <f t="shared" si="9"/>
        <v>0</v>
      </c>
    </row>
    <row r="9" spans="1:23" x14ac:dyDescent="0.15">
      <c r="A9" s="134" t="s">
        <v>43</v>
      </c>
      <c r="B9" s="30">
        <v>28</v>
      </c>
      <c r="C9" s="30">
        <v>345</v>
      </c>
      <c r="D9" s="47">
        <f>C9/Hauptstelle!$C$51*100</f>
        <v>0.14551620291285478</v>
      </c>
      <c r="E9" s="30">
        <v>1454</v>
      </c>
      <c r="F9" s="47">
        <f>E9/Hauptstelle!$E$51*100</f>
        <v>0.14024122648379364</v>
      </c>
      <c r="G9" s="19">
        <v>13.5</v>
      </c>
      <c r="H9" s="20">
        <f t="shared" si="0"/>
        <v>4.2144927536231886</v>
      </c>
      <c r="I9" s="21">
        <f t="shared" si="1"/>
        <v>67.669644629739921</v>
      </c>
      <c r="J9" s="22">
        <v>47</v>
      </c>
      <c r="K9" s="23">
        <f t="shared" si="10"/>
        <v>6.4483333333333333</v>
      </c>
      <c r="L9" s="24">
        <f t="shared" si="2"/>
        <v>306.24496643381246</v>
      </c>
      <c r="M9" s="25">
        <f t="shared" si="3"/>
        <v>-38.755033566187535</v>
      </c>
      <c r="N9" s="26">
        <f>ROUND(V9*Hauptstelle!$J$55, Hauptstelle!W52)</f>
        <v>100</v>
      </c>
      <c r="O9" s="27">
        <f t="shared" si="4"/>
        <v>225.48462134918583</v>
      </c>
      <c r="P9" s="24">
        <f t="shared" si="5"/>
        <v>0</v>
      </c>
      <c r="Q9" s="24">
        <f>(P9*(1/Hauptstelle!$J$53))+((L9/100)*Hauptstelle!$J$54)</f>
        <v>15.312248321690623</v>
      </c>
      <c r="R9" s="28">
        <f t="shared" si="6"/>
        <v>206.71535234282342</v>
      </c>
      <c r="S9" s="29">
        <f>R9/Hauptstelle!$R$48</f>
        <v>9.5383364189424225E-4</v>
      </c>
      <c r="T9" s="28">
        <f t="shared" si="7"/>
        <v>19629</v>
      </c>
      <c r="U9" s="29">
        <f>T9/Hauptstelle!$T$48</f>
        <v>1.5080613086508406E-3</v>
      </c>
      <c r="V9" s="29">
        <f t="shared" si="8"/>
        <v>1.2309474752725414E-3</v>
      </c>
      <c r="W9" s="16">
        <f t="shared" si="9"/>
        <v>40712</v>
      </c>
    </row>
    <row r="10" spans="1:23" x14ac:dyDescent="0.15">
      <c r="A10" s="134" t="s">
        <v>44</v>
      </c>
      <c r="B10" s="30">
        <v>28</v>
      </c>
      <c r="C10" s="30">
        <v>365</v>
      </c>
      <c r="D10" s="47">
        <f>C10/Hauptstelle!$C$51*100</f>
        <v>0.15395192482084635</v>
      </c>
      <c r="E10" s="30">
        <v>1034</v>
      </c>
      <c r="F10" s="47">
        <f>E10/Hauptstelle!$E$51*100</f>
        <v>9.9731381144596037E-2</v>
      </c>
      <c r="G10" s="19">
        <v>13.95</v>
      </c>
      <c r="H10" s="20">
        <f t="shared" si="0"/>
        <v>2.8328767123287673</v>
      </c>
      <c r="I10" s="21">
        <f t="shared" si="1"/>
        <v>78.268343028710831</v>
      </c>
      <c r="J10" s="22">
        <v>50</v>
      </c>
      <c r="K10" s="23">
        <f t="shared" si="10"/>
        <v>6.083333333333333</v>
      </c>
      <c r="L10" s="24">
        <f t="shared" si="2"/>
        <v>230.85057290929561</v>
      </c>
      <c r="M10" s="25">
        <f t="shared" si="3"/>
        <v>-134.14942709070439</v>
      </c>
      <c r="N10" s="26">
        <f>ROUND(V10*Hauptstelle!$J$55, Hauptstelle!W52)</f>
        <v>100</v>
      </c>
      <c r="O10" s="27">
        <f t="shared" si="4"/>
        <v>169.97260273972603</v>
      </c>
      <c r="P10" s="24">
        <f t="shared" si="5"/>
        <v>0</v>
      </c>
      <c r="Q10" s="24">
        <f>(P10*(1/Hauptstelle!$J$53))+((L10/100)*Hauptstelle!$J$54)</f>
        <v>11.542528645464781</v>
      </c>
      <c r="R10" s="28">
        <f t="shared" si="6"/>
        <v>161.01827460423368</v>
      </c>
      <c r="S10" s="29">
        <f>R10/Hauptstelle!$R$48</f>
        <v>7.4297649176329025E-4</v>
      </c>
      <c r="T10" s="28">
        <f t="shared" si="7"/>
        <v>14424.3</v>
      </c>
      <c r="U10" s="29">
        <f>T10/Hauptstelle!$T$48</f>
        <v>1.1081934247476855E-3</v>
      </c>
      <c r="V10" s="29">
        <f t="shared" si="8"/>
        <v>9.2558495825548789E-4</v>
      </c>
      <c r="W10" s="16">
        <f t="shared" si="9"/>
        <v>28952</v>
      </c>
    </row>
    <row r="11" spans="1:23" x14ac:dyDescent="0.15">
      <c r="A11" s="134" t="s">
        <v>45</v>
      </c>
      <c r="B11" s="30">
        <v>28</v>
      </c>
      <c r="C11" s="30"/>
      <c r="D11" s="47">
        <f>C11/Hauptstelle!$C$51*100</f>
        <v>0</v>
      </c>
      <c r="E11" s="30"/>
      <c r="F11" s="47">
        <f>E11/Hauptstelle!$E$51*100</f>
        <v>0</v>
      </c>
      <c r="G11" s="19">
        <v>25</v>
      </c>
      <c r="H11" s="20" t="e">
        <f t="shared" si="0"/>
        <v>#DIV/0!</v>
      </c>
      <c r="I11" s="21" t="e">
        <f t="shared" si="1"/>
        <v>#DIV/0!</v>
      </c>
      <c r="J11" s="22">
        <v>50</v>
      </c>
      <c r="K11" s="23">
        <f t="shared" si="10"/>
        <v>6.083333333333333</v>
      </c>
      <c r="L11" s="24">
        <f t="shared" si="2"/>
        <v>0</v>
      </c>
      <c r="M11" s="25">
        <f t="shared" si="3"/>
        <v>0</v>
      </c>
      <c r="N11" s="26">
        <f>ROUND(V11*Hauptstelle!$J$55, Hauptstelle!W52)</f>
        <v>0</v>
      </c>
      <c r="O11" s="27">
        <f t="shared" si="4"/>
        <v>0</v>
      </c>
      <c r="P11" s="24">
        <f t="shared" si="5"/>
        <v>0</v>
      </c>
      <c r="Q11" s="24">
        <f>(P11*(1/Hauptstelle!$J$53))+((L11/100)*Hauptstelle!$J$54)</f>
        <v>0</v>
      </c>
      <c r="R11" s="28">
        <f t="shared" si="6"/>
        <v>0</v>
      </c>
      <c r="S11" s="29">
        <f>R11/Hauptstelle!$R$48</f>
        <v>0</v>
      </c>
      <c r="T11" s="28">
        <f t="shared" si="7"/>
        <v>0</v>
      </c>
      <c r="U11" s="29">
        <f>T11/Hauptstelle!$T$48</f>
        <v>0</v>
      </c>
      <c r="V11" s="29">
        <f t="shared" si="8"/>
        <v>0</v>
      </c>
      <c r="W11" s="16">
        <f t="shared" si="9"/>
        <v>0</v>
      </c>
    </row>
    <row r="12" spans="1:23" x14ac:dyDescent="0.15">
      <c r="A12" s="134" t="s">
        <v>46</v>
      </c>
      <c r="B12" s="30">
        <v>28</v>
      </c>
      <c r="C12" s="30">
        <v>1456</v>
      </c>
      <c r="D12" s="47">
        <f>C12/Hauptstelle!$C$51*100</f>
        <v>0.61412055490178719</v>
      </c>
      <c r="E12" s="30">
        <v>5332</v>
      </c>
      <c r="F12" s="47">
        <f>E12/Hauptstelle!$E$51*100</f>
        <v>0.51428213178238491</v>
      </c>
      <c r="G12" s="19">
        <v>9.4499999999999993</v>
      </c>
      <c r="H12" s="20">
        <f t="shared" si="0"/>
        <v>3.662087912087912</v>
      </c>
      <c r="I12" s="21">
        <f t="shared" si="1"/>
        <v>71.9072708113804</v>
      </c>
      <c r="J12" s="22">
        <v>47</v>
      </c>
      <c r="K12" s="23">
        <f t="shared" si="10"/>
        <v>6.4483333333333333</v>
      </c>
      <c r="L12" s="24">
        <f t="shared" si="2"/>
        <v>1123.0386251891939</v>
      </c>
      <c r="M12" s="25">
        <f t="shared" si="3"/>
        <v>-332.96137481080609</v>
      </c>
      <c r="N12" s="26">
        <f>ROUND(V12*Hauptstelle!$J$55, Hauptstelle!W52)</f>
        <v>300</v>
      </c>
      <c r="O12" s="27">
        <f t="shared" si="4"/>
        <v>826.88033083484106</v>
      </c>
      <c r="P12" s="24">
        <f t="shared" si="5"/>
        <v>0</v>
      </c>
      <c r="Q12" s="24">
        <f>(P12*(1/Hauptstelle!$J$53))+((L12/100)*Hauptstelle!$J$54)</f>
        <v>56.151931259459701</v>
      </c>
      <c r="R12" s="28">
        <f t="shared" si="6"/>
        <v>530.63575040189414</v>
      </c>
      <c r="S12" s="29">
        <f>R12/Hauptstelle!$R$48</f>
        <v>2.4484791506231562E-3</v>
      </c>
      <c r="T12" s="28">
        <f t="shared" si="7"/>
        <v>50387.399999999994</v>
      </c>
      <c r="U12" s="29">
        <f>T12/Hauptstelle!$T$48</f>
        <v>3.8711747100470405E-3</v>
      </c>
      <c r="V12" s="29">
        <f t="shared" si="8"/>
        <v>3.1598269303350981E-3</v>
      </c>
      <c r="W12" s="16">
        <f t="shared" si="9"/>
        <v>149296</v>
      </c>
    </row>
    <row r="13" spans="1:23" x14ac:dyDescent="0.15">
      <c r="A13" s="134" t="s">
        <v>47</v>
      </c>
      <c r="B13" s="30">
        <v>28</v>
      </c>
      <c r="C13" s="30"/>
      <c r="D13" s="47">
        <f>C13/Hauptstelle!$C$51*100</f>
        <v>0</v>
      </c>
      <c r="E13" s="30"/>
      <c r="F13" s="47">
        <f>E13/Hauptstelle!$E$51*100</f>
        <v>0</v>
      </c>
      <c r="G13" s="19">
        <v>30</v>
      </c>
      <c r="H13" s="20" t="e">
        <f t="shared" si="0"/>
        <v>#DIV/0!</v>
      </c>
      <c r="I13" s="21" t="e">
        <f t="shared" si="1"/>
        <v>#DIV/0!</v>
      </c>
      <c r="J13" s="22">
        <v>73</v>
      </c>
      <c r="K13" s="23">
        <f t="shared" si="10"/>
        <v>3.2850000000000001</v>
      </c>
      <c r="L13" s="24">
        <f t="shared" si="2"/>
        <v>0</v>
      </c>
      <c r="M13" s="25">
        <f t="shared" si="3"/>
        <v>0</v>
      </c>
      <c r="N13" s="26">
        <f>ROUND(V13*Hauptstelle!$J$55, Hauptstelle!W52)</f>
        <v>0</v>
      </c>
      <c r="O13" s="27">
        <f t="shared" si="4"/>
        <v>0</v>
      </c>
      <c r="P13" s="24">
        <f t="shared" si="5"/>
        <v>0</v>
      </c>
      <c r="Q13" s="24">
        <f>(P13*(1/Hauptstelle!$J$53))+((L13/100)*Hauptstelle!$J$54)</f>
        <v>0</v>
      </c>
      <c r="R13" s="28">
        <f t="shared" si="6"/>
        <v>0</v>
      </c>
      <c r="S13" s="29">
        <f>R13/Hauptstelle!$R$48</f>
        <v>0</v>
      </c>
      <c r="T13" s="28">
        <f t="shared" si="7"/>
        <v>0</v>
      </c>
      <c r="U13" s="29">
        <f>T13/Hauptstelle!$T$48</f>
        <v>0</v>
      </c>
      <c r="V13" s="29">
        <f t="shared" si="8"/>
        <v>0</v>
      </c>
      <c r="W13" s="16">
        <f t="shared" si="9"/>
        <v>0</v>
      </c>
    </row>
    <row r="14" spans="1:23" x14ac:dyDescent="0.15">
      <c r="A14" s="134" t="s">
        <v>48</v>
      </c>
      <c r="B14" s="30">
        <v>28</v>
      </c>
      <c r="C14" s="30"/>
      <c r="D14" s="47">
        <f>C14/Hauptstelle!$C$51*100</f>
        <v>0</v>
      </c>
      <c r="E14" s="30"/>
      <c r="F14" s="47">
        <f>E14/Hauptstelle!$E$51*100</f>
        <v>0</v>
      </c>
      <c r="G14" s="19">
        <v>15</v>
      </c>
      <c r="H14" s="20" t="e">
        <f t="shared" si="0"/>
        <v>#DIV/0!</v>
      </c>
      <c r="I14" s="21" t="e">
        <f t="shared" si="1"/>
        <v>#DIV/0!</v>
      </c>
      <c r="J14" s="22">
        <v>60</v>
      </c>
      <c r="K14" s="23">
        <f t="shared" si="10"/>
        <v>4.8666666666666663</v>
      </c>
      <c r="L14" s="24">
        <f t="shared" si="2"/>
        <v>0</v>
      </c>
      <c r="M14" s="25">
        <f t="shared" si="3"/>
        <v>0</v>
      </c>
      <c r="N14" s="26">
        <f>ROUND(V14*Hauptstelle!$J$55, Hauptstelle!W52)</f>
        <v>0</v>
      </c>
      <c r="O14" s="27">
        <f t="shared" si="4"/>
        <v>0</v>
      </c>
      <c r="P14" s="24">
        <f t="shared" si="5"/>
        <v>0</v>
      </c>
      <c r="Q14" s="24">
        <f>(P14*(1/Hauptstelle!$J$53))+((L14/100)*Hauptstelle!$J$54)</f>
        <v>0</v>
      </c>
      <c r="R14" s="28">
        <f t="shared" si="6"/>
        <v>0</v>
      </c>
      <c r="S14" s="29">
        <f>R14/Hauptstelle!$R$48</f>
        <v>0</v>
      </c>
      <c r="T14" s="28">
        <f t="shared" si="7"/>
        <v>0</v>
      </c>
      <c r="U14" s="29">
        <f>T14/Hauptstelle!$T$48</f>
        <v>0</v>
      </c>
      <c r="V14" s="29">
        <f t="shared" si="8"/>
        <v>0</v>
      </c>
      <c r="W14" s="16">
        <f t="shared" si="9"/>
        <v>0</v>
      </c>
    </row>
    <row r="15" spans="1:23" x14ac:dyDescent="0.15">
      <c r="A15" s="134" t="s">
        <v>49</v>
      </c>
      <c r="B15" s="30">
        <v>7</v>
      </c>
      <c r="C15" s="30"/>
      <c r="D15" s="47">
        <f>C15/Hauptstelle!$C$51*100</f>
        <v>0</v>
      </c>
      <c r="E15" s="30"/>
      <c r="F15" s="47">
        <f>E15/Hauptstelle!$E$51*100</f>
        <v>0</v>
      </c>
      <c r="G15" s="19">
        <v>55</v>
      </c>
      <c r="H15" s="20" t="e">
        <f t="shared" si="0"/>
        <v>#DIV/0!</v>
      </c>
      <c r="I15" s="21" t="e">
        <f t="shared" si="1"/>
        <v>#DIV/0!</v>
      </c>
      <c r="J15" s="22">
        <v>35</v>
      </c>
      <c r="K15" s="23">
        <f t="shared" si="10"/>
        <v>7.9083333333333332</v>
      </c>
      <c r="L15" s="24">
        <f t="shared" si="2"/>
        <v>0</v>
      </c>
      <c r="M15" s="25">
        <f t="shared" si="3"/>
        <v>0</v>
      </c>
      <c r="N15" s="26">
        <f>ROUND(V15*Hauptstelle!$J$55, Hauptstelle!W52)</f>
        <v>0</v>
      </c>
      <c r="O15" s="27">
        <f t="shared" si="4"/>
        <v>0</v>
      </c>
      <c r="P15" s="24">
        <f t="shared" si="5"/>
        <v>0</v>
      </c>
      <c r="Q15" s="24">
        <f>(P15*(1/Hauptstelle!$J$53))+((L15/100)*Hauptstelle!$J$54)</f>
        <v>0</v>
      </c>
      <c r="R15" s="28">
        <f t="shared" si="6"/>
        <v>0</v>
      </c>
      <c r="S15" s="29">
        <f>R15/Hauptstelle!$R$48</f>
        <v>0</v>
      </c>
      <c r="T15" s="28">
        <f t="shared" si="7"/>
        <v>0</v>
      </c>
      <c r="U15" s="29">
        <f>T15/Hauptstelle!$T$48</f>
        <v>0</v>
      </c>
      <c r="V15" s="29">
        <f t="shared" si="8"/>
        <v>0</v>
      </c>
      <c r="W15" s="16">
        <f t="shared" si="9"/>
        <v>0</v>
      </c>
    </row>
    <row r="16" spans="1:23" x14ac:dyDescent="0.15">
      <c r="A16" s="134" t="s">
        <v>50</v>
      </c>
      <c r="B16" s="30">
        <v>28</v>
      </c>
      <c r="C16" s="30">
        <v>234</v>
      </c>
      <c r="D16" s="47">
        <f>C16/Hauptstelle!$C$51*100</f>
        <v>9.8697946323501498E-2</v>
      </c>
      <c r="E16" s="30">
        <v>456</v>
      </c>
      <c r="F16" s="47">
        <f>E16/Hauptstelle!$E$51*100</f>
        <v>4.3982117796843127E-2</v>
      </c>
      <c r="G16" s="19">
        <v>20.45</v>
      </c>
      <c r="H16" s="20">
        <f t="shared" si="0"/>
        <v>1.9487179487179487</v>
      </c>
      <c r="I16" s="21">
        <f t="shared" si="1"/>
        <v>85.050930804355474</v>
      </c>
      <c r="J16" s="22">
        <v>35</v>
      </c>
      <c r="K16" s="23">
        <f t="shared" si="10"/>
        <v>7.9083333333333332</v>
      </c>
      <c r="L16" s="24">
        <f t="shared" si="2"/>
        <v>78.31264785496117</v>
      </c>
      <c r="M16" s="25">
        <f t="shared" si="3"/>
        <v>-155.68735214503883</v>
      </c>
      <c r="N16" s="26">
        <f>ROUND(V16*Hauptstelle!$J$55, Hauptstelle!W52)</f>
        <v>100</v>
      </c>
      <c r="O16" s="27">
        <f t="shared" si="4"/>
        <v>57.660695468914646</v>
      </c>
      <c r="P16" s="24">
        <f t="shared" si="5"/>
        <v>0</v>
      </c>
      <c r="Q16" s="24">
        <f>(P16*(1/Hauptstelle!$J$53))+((L16/100)*Hauptstelle!$J$54)</f>
        <v>3.9156323927480585</v>
      </c>
      <c r="R16" s="28">
        <f t="shared" si="6"/>
        <v>80.074682431697795</v>
      </c>
      <c r="S16" s="29">
        <f>R16/Hauptstelle!$R$48</f>
        <v>3.6948356811294589E-4</v>
      </c>
      <c r="T16" s="28">
        <f t="shared" si="7"/>
        <v>9325.1999999999989</v>
      </c>
      <c r="U16" s="29">
        <f>T16/Hauptstelle!$T$48</f>
        <v>7.1643860183559103E-4</v>
      </c>
      <c r="V16" s="29">
        <f t="shared" si="8"/>
        <v>5.4296108497426851E-4</v>
      </c>
      <c r="W16" s="16">
        <f t="shared" si="9"/>
        <v>12768</v>
      </c>
    </row>
    <row r="17" spans="1:23" x14ac:dyDescent="0.15">
      <c r="A17" s="134" t="s">
        <v>4</v>
      </c>
      <c r="B17" s="30">
        <v>56</v>
      </c>
      <c r="C17" s="30"/>
      <c r="D17" s="47">
        <f>C17/Hauptstelle!$C$51*100</f>
        <v>0</v>
      </c>
      <c r="E17" s="30"/>
      <c r="F17" s="47">
        <f>E17/Hauptstelle!$E$51*100</f>
        <v>0</v>
      </c>
      <c r="G17" s="19">
        <v>30</v>
      </c>
      <c r="H17" s="20" t="e">
        <f t="shared" si="0"/>
        <v>#DIV/0!</v>
      </c>
      <c r="I17" s="21" t="e">
        <f t="shared" si="1"/>
        <v>#DIV/0!</v>
      </c>
      <c r="J17" s="22">
        <v>78</v>
      </c>
      <c r="K17" s="23">
        <f t="shared" si="10"/>
        <v>2.6766666666666667</v>
      </c>
      <c r="L17" s="24">
        <f t="shared" si="2"/>
        <v>0</v>
      </c>
      <c r="M17" s="25">
        <f t="shared" si="3"/>
        <v>0</v>
      </c>
      <c r="N17" s="26">
        <f>ROUND(V17*Hauptstelle!$J$55, Hauptstelle!W52)</f>
        <v>0</v>
      </c>
      <c r="O17" s="27">
        <f t="shared" si="4"/>
        <v>0</v>
      </c>
      <c r="P17" s="24">
        <f t="shared" si="5"/>
        <v>0</v>
      </c>
      <c r="Q17" s="24">
        <f>(P17*(1/Hauptstelle!$J$53))+((L17/100)*Hauptstelle!$J$54)</f>
        <v>0</v>
      </c>
      <c r="R17" s="28">
        <f t="shared" si="6"/>
        <v>0</v>
      </c>
      <c r="S17" s="29">
        <f>R17/Hauptstelle!$R$48</f>
        <v>0</v>
      </c>
      <c r="T17" s="28">
        <f t="shared" si="7"/>
        <v>0</v>
      </c>
      <c r="U17" s="29">
        <f>T17/Hauptstelle!$T$48</f>
        <v>0</v>
      </c>
      <c r="V17" s="29">
        <f t="shared" si="8"/>
        <v>0</v>
      </c>
      <c r="W17" s="16">
        <f t="shared" si="9"/>
        <v>0</v>
      </c>
    </row>
    <row r="18" spans="1:23" x14ac:dyDescent="0.15">
      <c r="A18" s="134" t="s">
        <v>51</v>
      </c>
      <c r="B18" s="30">
        <v>28</v>
      </c>
      <c r="C18" s="30"/>
      <c r="D18" s="47">
        <f>C18/Hauptstelle!$C$51*100</f>
        <v>0</v>
      </c>
      <c r="E18" s="30"/>
      <c r="F18" s="47">
        <f>E18/Hauptstelle!$E$51*100</f>
        <v>0</v>
      </c>
      <c r="G18" s="19">
        <v>25</v>
      </c>
      <c r="H18" s="20" t="e">
        <f t="shared" si="0"/>
        <v>#DIV/0!</v>
      </c>
      <c r="I18" s="21" t="e">
        <f t="shared" si="1"/>
        <v>#DIV/0!</v>
      </c>
      <c r="J18" s="22">
        <v>73</v>
      </c>
      <c r="K18" s="23">
        <f t="shared" si="10"/>
        <v>3.2850000000000001</v>
      </c>
      <c r="L18" s="24">
        <f t="shared" si="2"/>
        <v>0</v>
      </c>
      <c r="M18" s="25">
        <f t="shared" si="3"/>
        <v>0</v>
      </c>
      <c r="N18" s="26">
        <f>ROUND(V18*Hauptstelle!$J$55, Hauptstelle!W52)</f>
        <v>0</v>
      </c>
      <c r="O18" s="27">
        <f t="shared" si="4"/>
        <v>0</v>
      </c>
      <c r="P18" s="24">
        <f t="shared" si="5"/>
        <v>0</v>
      </c>
      <c r="Q18" s="24">
        <f>(P18*(1/Hauptstelle!$J$53))+((L18/100)*Hauptstelle!$J$54)</f>
        <v>0</v>
      </c>
      <c r="R18" s="28">
        <f t="shared" si="6"/>
        <v>0</v>
      </c>
      <c r="S18" s="29">
        <f>R18/Hauptstelle!$R$48</f>
        <v>0</v>
      </c>
      <c r="T18" s="28">
        <f t="shared" si="7"/>
        <v>0</v>
      </c>
      <c r="U18" s="29">
        <f>T18/Hauptstelle!$T$48</f>
        <v>0</v>
      </c>
      <c r="V18" s="29">
        <f t="shared" si="8"/>
        <v>0</v>
      </c>
      <c r="W18" s="16">
        <f t="shared" si="9"/>
        <v>0</v>
      </c>
    </row>
    <row r="19" spans="1:23" x14ac:dyDescent="0.15">
      <c r="A19" s="134" t="s">
        <v>53</v>
      </c>
      <c r="B19" s="30">
        <v>28</v>
      </c>
      <c r="C19" s="30"/>
      <c r="D19" s="47">
        <f>C19/Hauptstelle!$C$51*100</f>
        <v>0</v>
      </c>
      <c r="E19" s="30"/>
      <c r="F19" s="47">
        <f>E19/Hauptstelle!$E$51*100</f>
        <v>0</v>
      </c>
      <c r="G19" s="19">
        <v>22</v>
      </c>
      <c r="H19" s="20" t="e">
        <f t="shared" si="0"/>
        <v>#DIV/0!</v>
      </c>
      <c r="I19" s="21" t="e">
        <f t="shared" si="1"/>
        <v>#DIV/0!</v>
      </c>
      <c r="J19" s="22">
        <v>44</v>
      </c>
      <c r="K19" s="23">
        <f t="shared" si="10"/>
        <v>6.8133333333333335</v>
      </c>
      <c r="L19" s="24">
        <f t="shared" si="2"/>
        <v>0</v>
      </c>
      <c r="M19" s="25">
        <f t="shared" si="3"/>
        <v>0</v>
      </c>
      <c r="N19" s="26">
        <f>ROUND(V19*Hauptstelle!$J$55, Hauptstelle!W52)</f>
        <v>0</v>
      </c>
      <c r="O19" s="27">
        <f t="shared" si="4"/>
        <v>0</v>
      </c>
      <c r="P19" s="24">
        <f t="shared" si="5"/>
        <v>0</v>
      </c>
      <c r="Q19" s="24">
        <f>(P19*(1/Hauptstelle!$J$53))+((L19/100)*Hauptstelle!$J$54)</f>
        <v>0</v>
      </c>
      <c r="R19" s="28">
        <f t="shared" si="6"/>
        <v>0</v>
      </c>
      <c r="S19" s="29">
        <f>R19/Hauptstelle!$R$48</f>
        <v>0</v>
      </c>
      <c r="T19" s="28">
        <f t="shared" si="7"/>
        <v>0</v>
      </c>
      <c r="U19" s="29">
        <f>T19/Hauptstelle!$T$48</f>
        <v>0</v>
      </c>
      <c r="V19" s="29">
        <f t="shared" si="8"/>
        <v>0</v>
      </c>
      <c r="W19" s="16">
        <f t="shared" si="9"/>
        <v>0</v>
      </c>
    </row>
    <row r="20" spans="1:23" x14ac:dyDescent="0.15">
      <c r="A20" s="134" t="s">
        <v>54</v>
      </c>
      <c r="B20" s="30">
        <v>28</v>
      </c>
      <c r="C20" s="30"/>
      <c r="D20" s="47">
        <f>C20/Hauptstelle!$C$51*100</f>
        <v>0</v>
      </c>
      <c r="E20" s="30"/>
      <c r="F20" s="47">
        <f>E20/Hauptstelle!$E$51*100</f>
        <v>0</v>
      </c>
      <c r="G20" s="19">
        <v>24</v>
      </c>
      <c r="H20" s="20" t="e">
        <f t="shared" si="0"/>
        <v>#DIV/0!</v>
      </c>
      <c r="I20" s="21" t="e">
        <f t="shared" si="1"/>
        <v>#DIV/0!</v>
      </c>
      <c r="J20" s="22">
        <v>50</v>
      </c>
      <c r="K20" s="23">
        <f t="shared" si="10"/>
        <v>6.083333333333333</v>
      </c>
      <c r="L20" s="24">
        <f t="shared" si="2"/>
        <v>0</v>
      </c>
      <c r="M20" s="25">
        <f t="shared" si="3"/>
        <v>0</v>
      </c>
      <c r="N20" s="26">
        <f>ROUND(V20*Hauptstelle!$J$55, Hauptstelle!W52)</f>
        <v>0</v>
      </c>
      <c r="O20" s="27">
        <f t="shared" si="4"/>
        <v>0</v>
      </c>
      <c r="P20" s="24">
        <f t="shared" si="5"/>
        <v>0</v>
      </c>
      <c r="Q20" s="24">
        <f>(P20*(1/Hauptstelle!$J$53))+((L20/100)*Hauptstelle!$J$54)</f>
        <v>0</v>
      </c>
      <c r="R20" s="28">
        <f t="shared" si="6"/>
        <v>0</v>
      </c>
      <c r="S20" s="29">
        <f>R20/Hauptstelle!$R$48</f>
        <v>0</v>
      </c>
      <c r="T20" s="28">
        <f t="shared" si="7"/>
        <v>0</v>
      </c>
      <c r="U20" s="29">
        <f>T20/Hauptstelle!$T$48</f>
        <v>0</v>
      </c>
      <c r="V20" s="29">
        <f t="shared" si="8"/>
        <v>0</v>
      </c>
      <c r="W20" s="16">
        <f t="shared" si="9"/>
        <v>0</v>
      </c>
    </row>
    <row r="21" spans="1:23" x14ac:dyDescent="0.15">
      <c r="A21" s="134" t="s">
        <v>52</v>
      </c>
      <c r="B21" s="30">
        <v>28</v>
      </c>
      <c r="C21" s="30">
        <v>176</v>
      </c>
      <c r="D21" s="47">
        <f>C21/Hauptstelle!$C$51*100</f>
        <v>7.4234352790325905E-2</v>
      </c>
      <c r="E21" s="30">
        <v>387</v>
      </c>
      <c r="F21" s="47">
        <f>E21/Hauptstelle!$E$51*100</f>
        <v>3.732692891968923E-2</v>
      </c>
      <c r="G21" s="19">
        <v>21</v>
      </c>
      <c r="H21" s="20">
        <f t="shared" si="0"/>
        <v>2.1988636363636362</v>
      </c>
      <c r="I21" s="21">
        <f t="shared" si="1"/>
        <v>83.132004981320051</v>
      </c>
      <c r="J21" s="22">
        <v>73</v>
      </c>
      <c r="K21" s="23">
        <f t="shared" si="10"/>
        <v>3.2850000000000001</v>
      </c>
      <c r="L21" s="24">
        <f t="shared" si="2"/>
        <v>160.00281487910559</v>
      </c>
      <c r="M21" s="25">
        <f t="shared" si="3"/>
        <v>-15.997185120894414</v>
      </c>
      <c r="N21" s="26">
        <f>ROUND(V21*Hauptstelle!$J$55, Hauptstelle!W52)</f>
        <v>100</v>
      </c>
      <c r="O21" s="27">
        <f t="shared" si="4"/>
        <v>117.80821917808218</v>
      </c>
      <c r="P21" s="24">
        <f t="shared" si="5"/>
        <v>0</v>
      </c>
      <c r="Q21" s="24">
        <f>(P21*(1/Hauptstelle!$J$53))+((L21/100)*Hauptstelle!$J$54)</f>
        <v>8.0001407439552796</v>
      </c>
      <c r="R21" s="28">
        <f t="shared" si="6"/>
        <v>168.00295562306087</v>
      </c>
      <c r="S21" s="29">
        <f>R21/Hauptstelle!$R$48</f>
        <v>7.7520546584843063E-4</v>
      </c>
      <c r="T21" s="28">
        <f t="shared" si="7"/>
        <v>8127</v>
      </c>
      <c r="U21" s="29">
        <f>T21/Hauptstelle!$T$48</f>
        <v>6.2438301774952272E-4</v>
      </c>
      <c r="V21" s="29">
        <f t="shared" si="8"/>
        <v>6.9979424179897668E-4</v>
      </c>
      <c r="W21" s="16">
        <f t="shared" si="9"/>
        <v>10836</v>
      </c>
    </row>
    <row r="22" spans="1:23" x14ac:dyDescent="0.15">
      <c r="A22" s="134" t="s">
        <v>55</v>
      </c>
      <c r="B22" s="30">
        <v>28</v>
      </c>
      <c r="C22" s="30"/>
      <c r="D22" s="47">
        <f>C22/Hauptstelle!$C$51*100</f>
        <v>0</v>
      </c>
      <c r="E22" s="30"/>
      <c r="F22" s="47">
        <f>E22/Hauptstelle!$E$51*100</f>
        <v>0</v>
      </c>
      <c r="G22" s="19">
        <v>13.5</v>
      </c>
      <c r="H22" s="20" t="e">
        <f t="shared" si="0"/>
        <v>#DIV/0!</v>
      </c>
      <c r="I22" s="21" t="e">
        <f t="shared" si="1"/>
        <v>#DIV/0!</v>
      </c>
      <c r="J22" s="22">
        <v>44</v>
      </c>
      <c r="K22" s="23">
        <f t="shared" si="10"/>
        <v>6.8133333333333335</v>
      </c>
      <c r="L22" s="24">
        <f t="shared" si="2"/>
        <v>0</v>
      </c>
      <c r="M22" s="25">
        <f t="shared" si="3"/>
        <v>0</v>
      </c>
      <c r="N22" s="26">
        <f>ROUND(V22*Hauptstelle!$J$55, Hauptstelle!W52)</f>
        <v>0</v>
      </c>
      <c r="O22" s="27">
        <f t="shared" si="4"/>
        <v>0</v>
      </c>
      <c r="P22" s="24">
        <f t="shared" si="5"/>
        <v>0</v>
      </c>
      <c r="Q22" s="24">
        <f>(P22*(1/Hauptstelle!$J$53))+((L22/100)*Hauptstelle!$J$54)</f>
        <v>0</v>
      </c>
      <c r="R22" s="28">
        <f t="shared" si="6"/>
        <v>0</v>
      </c>
      <c r="S22" s="29">
        <f>R22/Hauptstelle!$R$48</f>
        <v>0</v>
      </c>
      <c r="T22" s="28">
        <f t="shared" si="7"/>
        <v>0</v>
      </c>
      <c r="U22" s="29">
        <f>T22/Hauptstelle!$T$48</f>
        <v>0</v>
      </c>
      <c r="V22" s="29">
        <f t="shared" si="8"/>
        <v>0</v>
      </c>
      <c r="W22" s="16">
        <f t="shared" si="9"/>
        <v>0</v>
      </c>
    </row>
    <row r="23" spans="1:23" x14ac:dyDescent="0.15">
      <c r="A23" s="134" t="s">
        <v>56</v>
      </c>
      <c r="B23" s="30">
        <v>28</v>
      </c>
      <c r="C23" s="30"/>
      <c r="D23" s="47">
        <f>C23/Hauptstelle!$C$51*100</f>
        <v>0</v>
      </c>
      <c r="E23" s="30"/>
      <c r="F23" s="47">
        <f>E23/Hauptstelle!$E$51*100</f>
        <v>0</v>
      </c>
      <c r="G23" s="19">
        <v>18.899999999999999</v>
      </c>
      <c r="H23" s="20" t="e">
        <f t="shared" si="0"/>
        <v>#DIV/0!</v>
      </c>
      <c r="I23" s="21" t="e">
        <f t="shared" si="1"/>
        <v>#DIV/0!</v>
      </c>
      <c r="J23" s="22">
        <v>50</v>
      </c>
      <c r="K23" s="23">
        <f t="shared" si="10"/>
        <v>6.083333333333333</v>
      </c>
      <c r="L23" s="24">
        <f t="shared" si="2"/>
        <v>0</v>
      </c>
      <c r="M23" s="25">
        <f t="shared" si="3"/>
        <v>0</v>
      </c>
      <c r="N23" s="26">
        <f>ROUND(V23*Hauptstelle!$J$55, Hauptstelle!W52)</f>
        <v>0</v>
      </c>
      <c r="O23" s="27">
        <f t="shared" si="4"/>
        <v>0</v>
      </c>
      <c r="P23" s="24">
        <f t="shared" si="5"/>
        <v>0</v>
      </c>
      <c r="Q23" s="24">
        <f>(P23*(1/Hauptstelle!$J$53))+((L23/100)*Hauptstelle!$J$54)</f>
        <v>0</v>
      </c>
      <c r="R23" s="28">
        <f t="shared" si="6"/>
        <v>0</v>
      </c>
      <c r="S23" s="29">
        <f>R23/Hauptstelle!$R$48</f>
        <v>0</v>
      </c>
      <c r="T23" s="28">
        <f t="shared" si="7"/>
        <v>0</v>
      </c>
      <c r="U23" s="29">
        <f>T23/Hauptstelle!$T$48</f>
        <v>0</v>
      </c>
      <c r="V23" s="29">
        <f t="shared" si="8"/>
        <v>0</v>
      </c>
      <c r="W23" s="16">
        <f t="shared" si="9"/>
        <v>0</v>
      </c>
    </row>
    <row r="24" spans="1:23" x14ac:dyDescent="0.15">
      <c r="A24" s="134" t="s">
        <v>5</v>
      </c>
      <c r="B24" s="30">
        <v>28</v>
      </c>
      <c r="C24" s="30"/>
      <c r="D24" s="47">
        <f>C24/Hauptstelle!$C$51*100</f>
        <v>0</v>
      </c>
      <c r="E24" s="30"/>
      <c r="F24" s="47">
        <f>E24/Hauptstelle!$E$51*100</f>
        <v>0</v>
      </c>
      <c r="G24" s="19">
        <v>7.67</v>
      </c>
      <c r="H24" s="20" t="e">
        <f t="shared" si="0"/>
        <v>#DIV/0!</v>
      </c>
      <c r="I24" s="21" t="e">
        <f t="shared" si="1"/>
        <v>#DIV/0!</v>
      </c>
      <c r="J24" s="22">
        <v>78</v>
      </c>
      <c r="K24" s="23">
        <f t="shared" si="10"/>
        <v>2.6766666666666667</v>
      </c>
      <c r="L24" s="24">
        <f t="shared" si="2"/>
        <v>0</v>
      </c>
      <c r="M24" s="25">
        <f t="shared" si="3"/>
        <v>0</v>
      </c>
      <c r="N24" s="26">
        <f>ROUND(V24*Hauptstelle!$J$55, Hauptstelle!W52)</f>
        <v>0</v>
      </c>
      <c r="O24" s="27">
        <f t="shared" si="4"/>
        <v>0</v>
      </c>
      <c r="P24" s="24">
        <f t="shared" si="5"/>
        <v>0</v>
      </c>
      <c r="Q24" s="24">
        <f>(P24*(1/Hauptstelle!$J$53))+((L24/100)*Hauptstelle!$J$54)</f>
        <v>0</v>
      </c>
      <c r="R24" s="28">
        <f t="shared" si="6"/>
        <v>0</v>
      </c>
      <c r="S24" s="29">
        <f>R24/Hauptstelle!$R$48</f>
        <v>0</v>
      </c>
      <c r="T24" s="28">
        <f t="shared" si="7"/>
        <v>0</v>
      </c>
      <c r="U24" s="29">
        <f>T24/Hauptstelle!$T$48</f>
        <v>0</v>
      </c>
      <c r="V24" s="29">
        <f t="shared" si="8"/>
        <v>0</v>
      </c>
      <c r="W24" s="16">
        <f t="shared" si="9"/>
        <v>0</v>
      </c>
    </row>
    <row r="25" spans="1:23" x14ac:dyDescent="0.15">
      <c r="A25" s="134" t="s">
        <v>57</v>
      </c>
      <c r="B25" s="30">
        <v>28</v>
      </c>
      <c r="C25" s="30"/>
      <c r="D25" s="47">
        <f>C25/Hauptstelle!$C$51*100</f>
        <v>0</v>
      </c>
      <c r="E25" s="30"/>
      <c r="F25" s="47">
        <f>E25/Hauptstelle!$E$51*100</f>
        <v>0</v>
      </c>
      <c r="G25" s="19">
        <v>10</v>
      </c>
      <c r="H25" s="20" t="e">
        <f t="shared" si="0"/>
        <v>#DIV/0!</v>
      </c>
      <c r="I25" s="21" t="e">
        <f t="shared" si="1"/>
        <v>#DIV/0!</v>
      </c>
      <c r="J25" s="22">
        <v>70</v>
      </c>
      <c r="K25" s="23">
        <f t="shared" si="10"/>
        <v>3.65</v>
      </c>
      <c r="L25" s="24">
        <f t="shared" si="2"/>
        <v>0</v>
      </c>
      <c r="M25" s="25">
        <f t="shared" si="3"/>
        <v>0</v>
      </c>
      <c r="N25" s="26">
        <f>ROUND(V25*Hauptstelle!$J$55, Hauptstelle!W52)</f>
        <v>0</v>
      </c>
      <c r="O25" s="27">
        <f t="shared" si="4"/>
        <v>0</v>
      </c>
      <c r="P25" s="24">
        <f t="shared" si="5"/>
        <v>0</v>
      </c>
      <c r="Q25" s="24">
        <f>(P25*(1/Hauptstelle!$J$53))+((L25/100)*Hauptstelle!$J$54)</f>
        <v>0</v>
      </c>
      <c r="R25" s="28">
        <f t="shared" si="6"/>
        <v>0</v>
      </c>
      <c r="S25" s="29">
        <f>R25/Hauptstelle!$R$48</f>
        <v>0</v>
      </c>
      <c r="T25" s="28">
        <f t="shared" si="7"/>
        <v>0</v>
      </c>
      <c r="U25" s="29">
        <f>T25/Hauptstelle!$T$48</f>
        <v>0</v>
      </c>
      <c r="V25" s="29">
        <f t="shared" si="8"/>
        <v>0</v>
      </c>
      <c r="W25" s="16">
        <f t="shared" si="9"/>
        <v>0</v>
      </c>
    </row>
    <row r="26" spans="1:23" x14ac:dyDescent="0.15">
      <c r="A26" s="134" t="s">
        <v>58</v>
      </c>
      <c r="B26" s="30">
        <v>28</v>
      </c>
      <c r="C26" s="30"/>
      <c r="D26" s="47">
        <f>C26/Hauptstelle!$C$51*100</f>
        <v>0</v>
      </c>
      <c r="E26" s="30"/>
      <c r="F26" s="47">
        <f>E26/Hauptstelle!$E$51*100</f>
        <v>0</v>
      </c>
      <c r="G26" s="19">
        <v>10</v>
      </c>
      <c r="H26" s="20" t="e">
        <f t="shared" si="0"/>
        <v>#DIV/0!</v>
      </c>
      <c r="I26" s="21" t="e">
        <f t="shared" si="1"/>
        <v>#DIV/0!</v>
      </c>
      <c r="J26" s="22">
        <v>70</v>
      </c>
      <c r="K26" s="23">
        <f t="shared" si="10"/>
        <v>3.65</v>
      </c>
      <c r="L26" s="24">
        <f t="shared" si="2"/>
        <v>0</v>
      </c>
      <c r="M26" s="25">
        <f t="shared" si="3"/>
        <v>0</v>
      </c>
      <c r="N26" s="26">
        <f>ROUND(V26*Hauptstelle!$J$55, Hauptstelle!W52)</f>
        <v>0</v>
      </c>
      <c r="O26" s="27">
        <f t="shared" si="4"/>
        <v>0</v>
      </c>
      <c r="P26" s="24">
        <f t="shared" si="5"/>
        <v>0</v>
      </c>
      <c r="Q26" s="24">
        <f>(P26*(1/Hauptstelle!$J$53))+((L26/100)*Hauptstelle!$J$54)</f>
        <v>0</v>
      </c>
      <c r="R26" s="28">
        <f t="shared" si="6"/>
        <v>0</v>
      </c>
      <c r="S26" s="29">
        <f>R26/Hauptstelle!$R$48</f>
        <v>0</v>
      </c>
      <c r="T26" s="28">
        <f t="shared" si="7"/>
        <v>0</v>
      </c>
      <c r="U26" s="29">
        <f>T26/Hauptstelle!$T$48</f>
        <v>0</v>
      </c>
      <c r="V26" s="29">
        <f t="shared" si="8"/>
        <v>0</v>
      </c>
      <c r="W26" s="16">
        <f t="shared" si="9"/>
        <v>0</v>
      </c>
    </row>
    <row r="27" spans="1:23" x14ac:dyDescent="0.15">
      <c r="A27" s="134" t="s">
        <v>113</v>
      </c>
      <c r="B27" s="30">
        <v>28</v>
      </c>
      <c r="C27" s="30"/>
      <c r="D27" s="47">
        <f>C27/Hauptstelle!$C$51*100</f>
        <v>0</v>
      </c>
      <c r="E27" s="30"/>
      <c r="F27" s="47">
        <f>E27/Hauptstelle!$E$51*100</f>
        <v>0</v>
      </c>
      <c r="G27" s="19">
        <v>9.09</v>
      </c>
      <c r="H27" s="20" t="e">
        <f t="shared" si="0"/>
        <v>#DIV/0!</v>
      </c>
      <c r="I27" s="21" t="e">
        <f t="shared" si="1"/>
        <v>#DIV/0!</v>
      </c>
      <c r="J27" s="22">
        <v>30</v>
      </c>
      <c r="K27" s="23">
        <f t="shared" si="10"/>
        <v>8.5166666666666675</v>
      </c>
      <c r="L27" s="24">
        <f t="shared" si="2"/>
        <v>0</v>
      </c>
      <c r="M27" s="25">
        <f t="shared" si="3"/>
        <v>0</v>
      </c>
      <c r="N27" s="26">
        <f>ROUND(V27*Hauptstelle!$J$55, Hauptstelle!W52)</f>
        <v>0</v>
      </c>
      <c r="O27" s="27">
        <f t="shared" si="4"/>
        <v>0</v>
      </c>
      <c r="P27" s="24">
        <f t="shared" si="5"/>
        <v>0</v>
      </c>
      <c r="Q27" s="24">
        <f>(P27*(1/Hauptstelle!$J$53))+((L27/100)*Hauptstelle!$J$54)</f>
        <v>0</v>
      </c>
      <c r="R27" s="28">
        <f t="shared" si="6"/>
        <v>0</v>
      </c>
      <c r="S27" s="29">
        <f>R27/Hauptstelle!$R$48</f>
        <v>0</v>
      </c>
      <c r="T27" s="28">
        <f t="shared" si="7"/>
        <v>0</v>
      </c>
      <c r="U27" s="29">
        <f>T27/Hauptstelle!$T$48</f>
        <v>0</v>
      </c>
      <c r="V27" s="29">
        <f t="shared" si="8"/>
        <v>0</v>
      </c>
      <c r="W27" s="16">
        <f t="shared" si="9"/>
        <v>0</v>
      </c>
    </row>
    <row r="28" spans="1:23" x14ac:dyDescent="0.15">
      <c r="A28" s="134" t="s">
        <v>114</v>
      </c>
      <c r="B28" s="30">
        <v>28</v>
      </c>
      <c r="C28" s="30"/>
      <c r="D28" s="47">
        <f>C28/Hauptstelle!$C$51*100</f>
        <v>0</v>
      </c>
      <c r="E28" s="30"/>
      <c r="F28" s="47">
        <f>E28/Hauptstelle!$E$51*100</f>
        <v>0</v>
      </c>
      <c r="G28" s="19">
        <v>7</v>
      </c>
      <c r="H28" s="20" t="e">
        <f t="shared" si="0"/>
        <v>#DIV/0!</v>
      </c>
      <c r="I28" s="21" t="e">
        <f t="shared" si="1"/>
        <v>#DIV/0!</v>
      </c>
      <c r="J28" s="22">
        <v>30</v>
      </c>
      <c r="K28" s="23">
        <f t="shared" si="10"/>
        <v>8.5166666666666675</v>
      </c>
      <c r="L28" s="24">
        <f t="shared" si="2"/>
        <v>0</v>
      </c>
      <c r="M28" s="25">
        <f t="shared" si="3"/>
        <v>0</v>
      </c>
      <c r="N28" s="26">
        <f>ROUND(V28*Hauptstelle!$J$55, Hauptstelle!W52)</f>
        <v>0</v>
      </c>
      <c r="O28" s="27">
        <f t="shared" si="4"/>
        <v>0</v>
      </c>
      <c r="P28" s="24">
        <f t="shared" si="5"/>
        <v>0</v>
      </c>
      <c r="Q28" s="24">
        <f>(P28*(1/Hauptstelle!$J$53))+((L28/100)*Hauptstelle!$J$54)</f>
        <v>0</v>
      </c>
      <c r="R28" s="28">
        <f t="shared" si="6"/>
        <v>0</v>
      </c>
      <c r="S28" s="29">
        <f>R28/Hauptstelle!$R$48</f>
        <v>0</v>
      </c>
      <c r="T28" s="28">
        <f t="shared" si="7"/>
        <v>0</v>
      </c>
      <c r="U28" s="29">
        <f>T28/Hauptstelle!$T$48</f>
        <v>0</v>
      </c>
      <c r="V28" s="29">
        <f t="shared" si="8"/>
        <v>0</v>
      </c>
      <c r="W28" s="16">
        <f t="shared" si="9"/>
        <v>0</v>
      </c>
    </row>
    <row r="29" spans="1:23" x14ac:dyDescent="0.15">
      <c r="A29" s="134" t="s">
        <v>115</v>
      </c>
      <c r="B29" s="30">
        <v>28</v>
      </c>
      <c r="C29" s="30"/>
      <c r="D29" s="47">
        <f>C29/Hauptstelle!$C$51*100</f>
        <v>0</v>
      </c>
      <c r="E29" s="30"/>
      <c r="F29" s="47">
        <f>E29/Hauptstelle!$E$51*100</f>
        <v>0</v>
      </c>
      <c r="G29" s="19">
        <v>3.5</v>
      </c>
      <c r="H29" s="20" t="e">
        <f t="shared" si="0"/>
        <v>#DIV/0!</v>
      </c>
      <c r="I29" s="21" t="e">
        <f t="shared" si="1"/>
        <v>#DIV/0!</v>
      </c>
      <c r="J29" s="22">
        <v>30</v>
      </c>
      <c r="K29" s="23">
        <f t="shared" si="10"/>
        <v>8.5166666666666675</v>
      </c>
      <c r="L29" s="24">
        <f t="shared" si="2"/>
        <v>0</v>
      </c>
      <c r="M29" s="25">
        <f t="shared" si="3"/>
        <v>0</v>
      </c>
      <c r="N29" s="26">
        <f>ROUND(V29*Hauptstelle!$J$55, Hauptstelle!W52)</f>
        <v>0</v>
      </c>
      <c r="O29" s="27">
        <f t="shared" si="4"/>
        <v>0</v>
      </c>
      <c r="P29" s="24">
        <f t="shared" si="5"/>
        <v>0</v>
      </c>
      <c r="Q29" s="24">
        <f>(P29*(1/Hauptstelle!$J$53))+((L29/100)*Hauptstelle!$J$54)</f>
        <v>0</v>
      </c>
      <c r="R29" s="28">
        <f t="shared" si="6"/>
        <v>0</v>
      </c>
      <c r="S29" s="29">
        <f>R29/Hauptstelle!$R$48</f>
        <v>0</v>
      </c>
      <c r="T29" s="28">
        <f t="shared" si="7"/>
        <v>0</v>
      </c>
      <c r="U29" s="29">
        <f>T29/Hauptstelle!$T$48</f>
        <v>0</v>
      </c>
      <c r="V29" s="29">
        <f t="shared" si="8"/>
        <v>0</v>
      </c>
      <c r="W29" s="16">
        <f t="shared" si="9"/>
        <v>0</v>
      </c>
    </row>
    <row r="30" spans="1:23" x14ac:dyDescent="0.15">
      <c r="A30" s="134" t="s">
        <v>116</v>
      </c>
      <c r="B30" s="30">
        <v>28</v>
      </c>
      <c r="C30" s="30"/>
      <c r="D30" s="47">
        <f>C30/Hauptstelle!$C$51*100</f>
        <v>0</v>
      </c>
      <c r="E30" s="30"/>
      <c r="F30" s="47">
        <f>E30/Hauptstelle!$E$51*100</f>
        <v>0</v>
      </c>
      <c r="G30" s="19">
        <v>7.7779999999999996</v>
      </c>
      <c r="H30" s="20" t="e">
        <f t="shared" si="0"/>
        <v>#DIV/0!</v>
      </c>
      <c r="I30" s="21" t="e">
        <f t="shared" si="1"/>
        <v>#DIV/0!</v>
      </c>
      <c r="J30" s="22">
        <v>30</v>
      </c>
      <c r="K30" s="23">
        <f t="shared" si="10"/>
        <v>8.5166666666666675</v>
      </c>
      <c r="L30" s="24">
        <f t="shared" si="2"/>
        <v>0</v>
      </c>
      <c r="M30" s="25">
        <f t="shared" si="3"/>
        <v>0</v>
      </c>
      <c r="N30" s="26">
        <f>ROUND(V30*Hauptstelle!$J$55, Hauptstelle!W52)</f>
        <v>0</v>
      </c>
      <c r="O30" s="27">
        <f t="shared" si="4"/>
        <v>0</v>
      </c>
      <c r="P30" s="24">
        <f t="shared" si="5"/>
        <v>0</v>
      </c>
      <c r="Q30" s="24">
        <f>(P30*(1/Hauptstelle!$J$53))+((L30/100)*Hauptstelle!$J$54)</f>
        <v>0</v>
      </c>
      <c r="R30" s="28">
        <f t="shared" si="6"/>
        <v>0</v>
      </c>
      <c r="S30" s="29">
        <f>R30/Hauptstelle!$R$48</f>
        <v>0</v>
      </c>
      <c r="T30" s="28">
        <f t="shared" si="7"/>
        <v>0</v>
      </c>
      <c r="U30" s="29">
        <f>T30/Hauptstelle!$T$48</f>
        <v>0</v>
      </c>
      <c r="V30" s="29">
        <f t="shared" si="8"/>
        <v>0</v>
      </c>
      <c r="W30" s="16">
        <f t="shared" si="9"/>
        <v>0</v>
      </c>
    </row>
    <row r="31" spans="1:23" x14ac:dyDescent="0.15">
      <c r="A31" s="134" t="s">
        <v>117</v>
      </c>
      <c r="B31" s="30">
        <v>28</v>
      </c>
      <c r="C31" s="30"/>
      <c r="D31" s="47">
        <f>C31/Hauptstelle!$C$51*100</f>
        <v>0</v>
      </c>
      <c r="E31" s="30"/>
      <c r="F31" s="47">
        <f>E31/Hauptstelle!$E$51*100</f>
        <v>0</v>
      </c>
      <c r="G31" s="19">
        <v>8</v>
      </c>
      <c r="H31" s="20" t="e">
        <f t="shared" si="0"/>
        <v>#DIV/0!</v>
      </c>
      <c r="I31" s="21" t="e">
        <f t="shared" si="1"/>
        <v>#DIV/0!</v>
      </c>
      <c r="J31" s="22">
        <v>30</v>
      </c>
      <c r="K31" s="23">
        <f t="shared" si="10"/>
        <v>8.5166666666666675</v>
      </c>
      <c r="L31" s="24">
        <f t="shared" si="2"/>
        <v>0</v>
      </c>
      <c r="M31" s="25">
        <f t="shared" si="3"/>
        <v>0</v>
      </c>
      <c r="N31" s="26">
        <f>ROUND(V31*Hauptstelle!$J$55, Hauptstelle!W52)</f>
        <v>0</v>
      </c>
      <c r="O31" s="27">
        <f t="shared" si="4"/>
        <v>0</v>
      </c>
      <c r="P31" s="24">
        <f t="shared" si="5"/>
        <v>0</v>
      </c>
      <c r="Q31" s="24">
        <f>(P31*(1/Hauptstelle!$J$53))+((L31/100)*Hauptstelle!$J$54)</f>
        <v>0</v>
      </c>
      <c r="R31" s="28">
        <f t="shared" si="6"/>
        <v>0</v>
      </c>
      <c r="S31" s="29">
        <f>R31/Hauptstelle!$R$48</f>
        <v>0</v>
      </c>
      <c r="T31" s="28">
        <f t="shared" si="7"/>
        <v>0</v>
      </c>
      <c r="U31" s="29">
        <f>T31/Hauptstelle!$T$48</f>
        <v>0</v>
      </c>
      <c r="V31" s="29">
        <f t="shared" si="8"/>
        <v>0</v>
      </c>
      <c r="W31" s="16">
        <f t="shared" si="9"/>
        <v>0</v>
      </c>
    </row>
    <row r="32" spans="1:23" x14ac:dyDescent="0.15">
      <c r="A32" s="134" t="s">
        <v>118</v>
      </c>
      <c r="B32" s="30">
        <v>28</v>
      </c>
      <c r="C32" s="30"/>
      <c r="D32" s="47">
        <f>C32/Hauptstelle!$C$51*100</f>
        <v>0</v>
      </c>
      <c r="E32" s="30"/>
      <c r="F32" s="47">
        <f>E32/Hauptstelle!$E$51*100</f>
        <v>0</v>
      </c>
      <c r="G32" s="19">
        <v>11.25</v>
      </c>
      <c r="H32" s="20" t="e">
        <f t="shared" si="0"/>
        <v>#DIV/0!</v>
      </c>
      <c r="I32" s="21" t="e">
        <f t="shared" si="1"/>
        <v>#DIV/0!</v>
      </c>
      <c r="J32" s="22">
        <v>30</v>
      </c>
      <c r="K32" s="23">
        <f t="shared" si="10"/>
        <v>8.5166666666666675</v>
      </c>
      <c r="L32" s="24">
        <f t="shared" si="2"/>
        <v>0</v>
      </c>
      <c r="M32" s="25">
        <f t="shared" si="3"/>
        <v>0</v>
      </c>
      <c r="N32" s="26">
        <f>ROUND(V32*Hauptstelle!$J$55, Hauptstelle!W52)</f>
        <v>0</v>
      </c>
      <c r="O32" s="27">
        <f t="shared" si="4"/>
        <v>0</v>
      </c>
      <c r="P32" s="24">
        <f t="shared" si="5"/>
        <v>0</v>
      </c>
      <c r="Q32" s="24">
        <f>(P32*(1/Hauptstelle!$J$53))+((L32/100)*Hauptstelle!$J$54)</f>
        <v>0</v>
      </c>
      <c r="R32" s="28">
        <f t="shared" si="6"/>
        <v>0</v>
      </c>
      <c r="S32" s="29">
        <f>R32/Hauptstelle!$R$48</f>
        <v>0</v>
      </c>
      <c r="T32" s="28">
        <f t="shared" si="7"/>
        <v>0</v>
      </c>
      <c r="U32" s="29">
        <f>T32/Hauptstelle!$T$48</f>
        <v>0</v>
      </c>
      <c r="V32" s="29">
        <f t="shared" si="8"/>
        <v>0</v>
      </c>
      <c r="W32" s="16">
        <f t="shared" si="9"/>
        <v>0</v>
      </c>
    </row>
    <row r="33" spans="1:23" x14ac:dyDescent="0.15">
      <c r="A33" s="134" t="s">
        <v>119</v>
      </c>
      <c r="B33" s="30">
        <v>28</v>
      </c>
      <c r="C33" s="30"/>
      <c r="D33" s="47">
        <f>C33/Hauptstelle!$C$51*100</f>
        <v>0</v>
      </c>
      <c r="E33" s="30"/>
      <c r="F33" s="47">
        <f>E33/Hauptstelle!$E$51*100</f>
        <v>0</v>
      </c>
      <c r="G33" s="19">
        <v>10.71</v>
      </c>
      <c r="H33" s="20" t="e">
        <f t="shared" si="0"/>
        <v>#DIV/0!</v>
      </c>
      <c r="I33" s="21" t="e">
        <f t="shared" si="1"/>
        <v>#DIV/0!</v>
      </c>
      <c r="J33" s="22">
        <v>30</v>
      </c>
      <c r="K33" s="23">
        <f t="shared" si="10"/>
        <v>8.5166666666666675</v>
      </c>
      <c r="L33" s="24">
        <f t="shared" si="2"/>
        <v>0</v>
      </c>
      <c r="M33" s="25">
        <f t="shared" si="3"/>
        <v>0</v>
      </c>
      <c r="N33" s="26">
        <f>ROUND(V33*Hauptstelle!$J$55, Hauptstelle!W52)</f>
        <v>0</v>
      </c>
      <c r="O33" s="27">
        <f t="shared" si="4"/>
        <v>0</v>
      </c>
      <c r="P33" s="24">
        <f t="shared" si="5"/>
        <v>0</v>
      </c>
      <c r="Q33" s="24">
        <f>(P33*(1/Hauptstelle!$J$53))+((L33/100)*Hauptstelle!$J$54)</f>
        <v>0</v>
      </c>
      <c r="R33" s="28">
        <f t="shared" si="6"/>
        <v>0</v>
      </c>
      <c r="S33" s="29">
        <f>R33/Hauptstelle!$R$48</f>
        <v>0</v>
      </c>
      <c r="T33" s="28">
        <f t="shared" si="7"/>
        <v>0</v>
      </c>
      <c r="U33" s="29">
        <f>T33/Hauptstelle!$T$48</f>
        <v>0</v>
      </c>
      <c r="V33" s="29">
        <f t="shared" si="8"/>
        <v>0</v>
      </c>
      <c r="W33" s="16">
        <f t="shared" si="9"/>
        <v>0</v>
      </c>
    </row>
    <row r="34" spans="1:23" x14ac:dyDescent="0.15">
      <c r="A34" s="134" t="s">
        <v>120</v>
      </c>
      <c r="B34" s="30">
        <v>28</v>
      </c>
      <c r="C34" s="30"/>
      <c r="D34" s="47">
        <f>C34/Hauptstelle!$C$51*100</f>
        <v>0</v>
      </c>
      <c r="E34" s="30"/>
      <c r="F34" s="47">
        <f>E34/Hauptstelle!$E$51*100</f>
        <v>0</v>
      </c>
      <c r="G34" s="19">
        <v>20</v>
      </c>
      <c r="H34" s="20" t="e">
        <f t="shared" si="0"/>
        <v>#DIV/0!</v>
      </c>
      <c r="I34" s="21" t="e">
        <f t="shared" si="1"/>
        <v>#DIV/0!</v>
      </c>
      <c r="J34" s="22">
        <v>30</v>
      </c>
      <c r="K34" s="23">
        <f t="shared" si="10"/>
        <v>8.5166666666666675</v>
      </c>
      <c r="L34" s="24">
        <f t="shared" si="2"/>
        <v>0</v>
      </c>
      <c r="M34" s="25">
        <f t="shared" si="3"/>
        <v>0</v>
      </c>
      <c r="N34" s="26">
        <f>ROUND(V34*Hauptstelle!$J$55, Hauptstelle!W52)</f>
        <v>0</v>
      </c>
      <c r="O34" s="27">
        <f t="shared" si="4"/>
        <v>0</v>
      </c>
      <c r="P34" s="24">
        <f t="shared" si="5"/>
        <v>0</v>
      </c>
      <c r="Q34" s="24">
        <f>(P34*(1/Hauptstelle!$J$53))+((L34/100)*Hauptstelle!$J$54)</f>
        <v>0</v>
      </c>
      <c r="R34" s="28">
        <f t="shared" si="6"/>
        <v>0</v>
      </c>
      <c r="S34" s="29">
        <f>R34/Hauptstelle!$R$48</f>
        <v>0</v>
      </c>
      <c r="T34" s="28">
        <f t="shared" si="7"/>
        <v>0</v>
      </c>
      <c r="U34" s="29">
        <f>T34/Hauptstelle!$T$48</f>
        <v>0</v>
      </c>
      <c r="V34" s="29">
        <f t="shared" si="8"/>
        <v>0</v>
      </c>
      <c r="W34" s="16">
        <f t="shared" si="9"/>
        <v>0</v>
      </c>
    </row>
    <row r="35" spans="1:23" x14ac:dyDescent="0.15">
      <c r="A35" s="134" t="s">
        <v>121</v>
      </c>
      <c r="B35" s="30">
        <v>28</v>
      </c>
      <c r="C35" s="30"/>
      <c r="D35" s="47">
        <f>C35/Hauptstelle!$C$51*100</f>
        <v>0</v>
      </c>
      <c r="E35" s="30"/>
      <c r="F35" s="47">
        <f>E35/Hauptstelle!$E$51*100</f>
        <v>0</v>
      </c>
      <c r="G35" s="19">
        <v>10</v>
      </c>
      <c r="H35" s="20" t="e">
        <f t="shared" si="0"/>
        <v>#DIV/0!</v>
      </c>
      <c r="I35" s="21" t="e">
        <f t="shared" si="1"/>
        <v>#DIV/0!</v>
      </c>
      <c r="J35" s="22">
        <v>30</v>
      </c>
      <c r="K35" s="23">
        <f t="shared" si="10"/>
        <v>8.5166666666666675</v>
      </c>
      <c r="L35" s="24">
        <f t="shared" si="2"/>
        <v>0</v>
      </c>
      <c r="M35" s="25">
        <f t="shared" si="3"/>
        <v>0</v>
      </c>
      <c r="N35" s="26">
        <f>ROUND(V35*Hauptstelle!$J$55, Hauptstelle!W52)</f>
        <v>0</v>
      </c>
      <c r="O35" s="27">
        <f t="shared" si="4"/>
        <v>0</v>
      </c>
      <c r="P35" s="24">
        <f t="shared" si="5"/>
        <v>0</v>
      </c>
      <c r="Q35" s="24">
        <f>(P35*(1/Hauptstelle!$J$53))+((L35/100)*Hauptstelle!$J$54)</f>
        <v>0</v>
      </c>
      <c r="R35" s="28">
        <f t="shared" si="6"/>
        <v>0</v>
      </c>
      <c r="S35" s="29">
        <f>R35/Hauptstelle!$R$48</f>
        <v>0</v>
      </c>
      <c r="T35" s="28">
        <f t="shared" si="7"/>
        <v>0</v>
      </c>
      <c r="U35" s="29">
        <f>T35/Hauptstelle!$T$48</f>
        <v>0</v>
      </c>
      <c r="V35" s="29">
        <f t="shared" si="8"/>
        <v>0</v>
      </c>
      <c r="W35" s="16">
        <f t="shared" si="9"/>
        <v>0</v>
      </c>
    </row>
    <row r="36" spans="1:23" x14ac:dyDescent="0.15">
      <c r="A36" s="134" t="s">
        <v>122</v>
      </c>
      <c r="B36" s="30">
        <v>28</v>
      </c>
      <c r="C36" s="30"/>
      <c r="D36" s="47">
        <f>C36/Hauptstelle!$C$51*100</f>
        <v>0</v>
      </c>
      <c r="E36" s="30"/>
      <c r="F36" s="47">
        <f>E36/Hauptstelle!$E$51*100</f>
        <v>0</v>
      </c>
      <c r="G36" s="19">
        <v>10</v>
      </c>
      <c r="H36" s="20" t="e">
        <f t="shared" si="0"/>
        <v>#DIV/0!</v>
      </c>
      <c r="I36" s="21" t="e">
        <f t="shared" si="1"/>
        <v>#DIV/0!</v>
      </c>
      <c r="J36" s="22">
        <v>30</v>
      </c>
      <c r="K36" s="23">
        <f t="shared" si="10"/>
        <v>8.5166666666666675</v>
      </c>
      <c r="L36" s="24">
        <f t="shared" si="2"/>
        <v>0</v>
      </c>
      <c r="M36" s="25">
        <f t="shared" si="3"/>
        <v>0</v>
      </c>
      <c r="N36" s="26">
        <f>ROUND(V36*Hauptstelle!$J$55, Hauptstelle!W52)</f>
        <v>0</v>
      </c>
      <c r="O36" s="27">
        <f t="shared" si="4"/>
        <v>0</v>
      </c>
      <c r="P36" s="24">
        <f t="shared" si="5"/>
        <v>0</v>
      </c>
      <c r="Q36" s="24">
        <f>(P36*(1/Hauptstelle!$J$53))+((L36/100)*Hauptstelle!$J$54)</f>
        <v>0</v>
      </c>
      <c r="R36" s="28">
        <f t="shared" si="6"/>
        <v>0</v>
      </c>
      <c r="S36" s="29">
        <f>R36/Hauptstelle!$R$48</f>
        <v>0</v>
      </c>
      <c r="T36" s="28">
        <f t="shared" si="7"/>
        <v>0</v>
      </c>
      <c r="U36" s="29">
        <f>T36/Hauptstelle!$T$48</f>
        <v>0</v>
      </c>
      <c r="V36" s="29">
        <f t="shared" si="8"/>
        <v>0</v>
      </c>
      <c r="W36" s="16">
        <f t="shared" si="9"/>
        <v>0</v>
      </c>
    </row>
    <row r="37" spans="1:23" x14ac:dyDescent="0.15">
      <c r="A37" s="32" t="s">
        <v>6</v>
      </c>
      <c r="B37" s="32">
        <f>IF(E37=0,SUM(B2:B36)/35,W37/E37)</f>
        <v>28</v>
      </c>
      <c r="C37" s="32">
        <f>SUM(C2:C36)</f>
        <v>16532</v>
      </c>
      <c r="D37" s="32"/>
      <c r="E37" s="32">
        <f>SUM(E2:E36)</f>
        <v>52555</v>
      </c>
      <c r="F37" s="32"/>
      <c r="G37" s="94"/>
      <c r="H37" s="34">
        <f>E37/C37</f>
        <v>3.178986208565207</v>
      </c>
      <c r="I37" s="95">
        <f t="shared" si="1"/>
        <v>75.613256482239493</v>
      </c>
      <c r="J37" s="96"/>
      <c r="K37" s="96"/>
      <c r="L37" s="32">
        <f>SUM(L2:L36)</f>
        <v>16532.000000000004</v>
      </c>
      <c r="M37" s="97"/>
      <c r="N37" s="38">
        <f>SUM(N2:N36)</f>
        <v>6600</v>
      </c>
      <c r="O37" s="39">
        <f>SUM(O2:O36)</f>
        <v>12172.320099015884</v>
      </c>
      <c r="P37" s="40"/>
      <c r="Q37" s="41">
        <f>SUM(P2:P36)</f>
        <v>1413.4515387220717</v>
      </c>
      <c r="R37" s="42">
        <f>SUM(R2:R36)</f>
        <v>15473.216257853743</v>
      </c>
      <c r="S37" s="43"/>
      <c r="T37" s="42">
        <f>SUM(T2:T36)</f>
        <v>777786.18</v>
      </c>
      <c r="U37" s="43"/>
      <c r="V37" s="43"/>
      <c r="W37" s="16">
        <f>SUM(W2:W36)</f>
        <v>1471540</v>
      </c>
    </row>
  </sheetData>
  <phoneticPr fontId="2" type="noConversion"/>
  <pageMargins left="0.78740157499999996" right="0.78740157499999996" top="0.984251969" bottom="0.984251969" header="0.4921259845" footer="0.4921259845"/>
  <pageSetup paperSize="9" orientation="landscape"/>
  <headerFooter alignWithMargins="0"/>
  <colBreaks count="1" manualBreakCount="1">
    <brk id="14" max="1048575" man="1"/>
  </colBreaks>
  <webPublishItems count="1">
    <webPublishItem id="19876" divId="etatverteilungversion_19876" sourceType="sheet" destinationFile="D:\Eigene Dateien\Handreichungen\h100\etatverteilungZweigstelle1.htm" title="Umlauf, Konrad: Zweigstelle 1 Etatverteilung"/>
  </webPublishItem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7"/>
  <sheetViews>
    <sheetView workbookViewId="0">
      <selection activeCell="G2" sqref="G2:G36"/>
    </sheetView>
  </sheetViews>
  <sheetFormatPr baseColWidth="10" defaultColWidth="11.5" defaultRowHeight="11" x14ac:dyDescent="0.15"/>
  <cols>
    <col min="1" max="1" width="19.5" style="93" customWidth="1"/>
    <col min="2" max="2" width="6.1640625" style="93" customWidth="1"/>
    <col min="3" max="3" width="6.6640625" style="93" bestFit="1" customWidth="1"/>
    <col min="4" max="4" width="7" style="93" bestFit="1" customWidth="1"/>
    <col min="5" max="5" width="7.83203125" style="93" bestFit="1" customWidth="1"/>
    <col min="6" max="6" width="7" style="93" bestFit="1" customWidth="1"/>
    <col min="7" max="7" width="7.1640625" style="93" bestFit="1" customWidth="1"/>
    <col min="8" max="8" width="6.1640625" style="93" bestFit="1" customWidth="1"/>
    <col min="9" max="9" width="8.1640625" style="93" bestFit="1" customWidth="1"/>
    <col min="10" max="10" width="12.33203125" style="93" bestFit="1" customWidth="1"/>
    <col min="11" max="11" width="6.1640625" style="93" bestFit="1" customWidth="1"/>
    <col min="12" max="12" width="6.6640625" style="93" bestFit="1" customWidth="1"/>
    <col min="13" max="13" width="5.83203125" style="93" bestFit="1" customWidth="1"/>
    <col min="14" max="14" width="14.33203125" style="93" bestFit="1" customWidth="1"/>
    <col min="15" max="22" width="13.5" style="93" bestFit="1" customWidth="1"/>
    <col min="23" max="23" width="12.83203125" style="93" customWidth="1"/>
    <col min="24" max="16384" width="11.5" style="93"/>
  </cols>
  <sheetData>
    <row r="1" spans="1:23" ht="36" x14ac:dyDescent="0.15">
      <c r="A1" s="1" t="s">
        <v>9</v>
      </c>
      <c r="B1" s="91" t="s">
        <v>96</v>
      </c>
      <c r="C1" s="2" t="s">
        <v>39</v>
      </c>
      <c r="D1" s="4" t="s">
        <v>83</v>
      </c>
      <c r="E1" s="3" t="s">
        <v>7</v>
      </c>
      <c r="F1" s="4" t="s">
        <v>83</v>
      </c>
      <c r="G1" s="5" t="s">
        <v>66</v>
      </c>
      <c r="H1" s="6" t="s">
        <v>80</v>
      </c>
      <c r="I1" s="7" t="s">
        <v>78</v>
      </c>
      <c r="J1" s="7" t="s">
        <v>79</v>
      </c>
      <c r="K1" s="7" t="s">
        <v>81</v>
      </c>
      <c r="L1" s="8" t="s">
        <v>82</v>
      </c>
      <c r="M1" s="9" t="s">
        <v>123</v>
      </c>
      <c r="N1" s="92" t="s">
        <v>76</v>
      </c>
      <c r="O1" s="11" t="s">
        <v>68</v>
      </c>
      <c r="P1" s="12" t="s">
        <v>69</v>
      </c>
      <c r="Q1" s="12" t="s">
        <v>70</v>
      </c>
      <c r="R1" s="13" t="s">
        <v>71</v>
      </c>
      <c r="S1" s="14" t="s">
        <v>72</v>
      </c>
      <c r="T1" s="13" t="s">
        <v>73</v>
      </c>
      <c r="U1" s="14" t="s">
        <v>74</v>
      </c>
      <c r="V1" s="14" t="s">
        <v>75</v>
      </c>
      <c r="W1" s="15" t="s">
        <v>97</v>
      </c>
    </row>
    <row r="2" spans="1:23" x14ac:dyDescent="0.15">
      <c r="A2" s="134" t="s">
        <v>0</v>
      </c>
      <c r="B2" s="30">
        <v>28</v>
      </c>
      <c r="C2" s="30">
        <v>5436</v>
      </c>
      <c r="D2" s="47">
        <f>C2/Hauptstelle!$E$51*100</f>
        <v>0.52431314110447202</v>
      </c>
      <c r="E2" s="30">
        <v>8800</v>
      </c>
      <c r="F2" s="47">
        <f>E2/Hauptstelle!$E$51*100</f>
        <v>0.84877771186890238</v>
      </c>
      <c r="G2" s="19">
        <v>16.84</v>
      </c>
      <c r="H2" s="20">
        <f t="shared" ref="H2:H36" si="0">E2/C2</f>
        <v>1.6188373804267844</v>
      </c>
      <c r="I2" s="21">
        <f t="shared" ref="I2:I37" si="1">((365-(H2*B2))*100)/365</f>
        <v>87.581521465219183</v>
      </c>
      <c r="J2" s="22">
        <v>78</v>
      </c>
      <c r="K2" s="23">
        <f>((100-J2)*365)/(100*30)</f>
        <v>2.6766666666666667</v>
      </c>
      <c r="L2" s="24">
        <f t="shared" ref="L2:L36" si="2">IF($O$37=0,"0",(O2/$O$37)*$C$37)</f>
        <v>6291.5248763335649</v>
      </c>
      <c r="M2" s="25">
        <f t="shared" ref="M2:M36" si="3">L2-C2</f>
        <v>855.52487633356486</v>
      </c>
      <c r="N2" s="26">
        <f>ROUND(V2*Hauptstelle!$J$55, Hauptstelle!W52)</f>
        <v>2100</v>
      </c>
      <c r="O2" s="27">
        <f t="shared" ref="O2:O36" si="4">E2/K2</f>
        <v>3287.6712328767121</v>
      </c>
      <c r="P2" s="24">
        <f t="shared" ref="P2:P36" si="5">IF(M2&lt;0,0,M2)</f>
        <v>855.52487633356486</v>
      </c>
      <c r="Q2" s="24">
        <f>(P2*(1/Hauptstelle!$J$53))+((L2/100)*Hauptstelle!$J$54)</f>
        <v>400.12873145003471</v>
      </c>
      <c r="R2" s="28">
        <f t="shared" ref="R2:R36" si="6">Q2*G2</f>
        <v>6738.1678376185846</v>
      </c>
      <c r="S2" s="29">
        <f>R2/Hauptstelle!$R$48</f>
        <v>3.1091503825954301E-2</v>
      </c>
      <c r="T2" s="28">
        <f t="shared" ref="T2:T36" si="7">E2*G2</f>
        <v>148192</v>
      </c>
      <c r="U2" s="29">
        <f>T2/Hauptstelle!$T$48</f>
        <v>1.1385328924121725E-2</v>
      </c>
      <c r="V2" s="29">
        <f t="shared" ref="V2:V36" si="8">(S2+U2)/2</f>
        <v>2.1238416375038014E-2</v>
      </c>
      <c r="W2" s="16">
        <f t="shared" ref="W2:W36" si="9">B2*E2</f>
        <v>246400</v>
      </c>
    </row>
    <row r="3" spans="1:23" x14ac:dyDescent="0.15">
      <c r="A3" s="134" t="s">
        <v>1</v>
      </c>
      <c r="B3" s="30">
        <v>28</v>
      </c>
      <c r="C3" s="30">
        <v>6756</v>
      </c>
      <c r="D3" s="47">
        <f>C3/Hauptstelle!$E$51*100</f>
        <v>0.65162979788480735</v>
      </c>
      <c r="E3" s="30">
        <v>12050</v>
      </c>
      <c r="F3" s="47">
        <f>E3/Hauptstelle!$E$51*100</f>
        <v>1.1622467531841221</v>
      </c>
      <c r="G3" s="19">
        <v>14.9</v>
      </c>
      <c r="H3" s="20">
        <f t="shared" si="0"/>
        <v>1.7835997631734755</v>
      </c>
      <c r="I3" s="21">
        <f t="shared" si="1"/>
        <v>86.317590857847307</v>
      </c>
      <c r="J3" s="22">
        <v>60</v>
      </c>
      <c r="K3" s="23">
        <f t="shared" ref="K3:K36" si="10">((100-J3)*365)/(100*30)</f>
        <v>4.8666666666666663</v>
      </c>
      <c r="L3" s="24">
        <f t="shared" si="2"/>
        <v>4738.3046724887163</v>
      </c>
      <c r="M3" s="25">
        <f t="shared" si="3"/>
        <v>-2017.6953275112837</v>
      </c>
      <c r="N3" s="26">
        <f>ROUND(V3*Hauptstelle!$J$55, Hauptstelle!W52)</f>
        <v>1500</v>
      </c>
      <c r="O3" s="27">
        <f t="shared" si="4"/>
        <v>2476.027397260274</v>
      </c>
      <c r="P3" s="24">
        <f t="shared" si="5"/>
        <v>0</v>
      </c>
      <c r="Q3" s="24">
        <f>(P3*(1/Hauptstelle!$J$53))+((L3/100)*Hauptstelle!$J$54)</f>
        <v>236.91523362443581</v>
      </c>
      <c r="R3" s="28">
        <f t="shared" si="6"/>
        <v>3530.0369810040938</v>
      </c>
      <c r="S3" s="29">
        <f>R3/Hauptstelle!$R$48</f>
        <v>1.6288427499223358E-2</v>
      </c>
      <c r="T3" s="28">
        <f t="shared" si="7"/>
        <v>179545</v>
      </c>
      <c r="U3" s="29">
        <f>T3/Hauptstelle!$T$48</f>
        <v>1.3794124390530092E-2</v>
      </c>
      <c r="V3" s="29">
        <f t="shared" si="8"/>
        <v>1.5041275944876725E-2</v>
      </c>
      <c r="W3" s="16">
        <f t="shared" si="9"/>
        <v>337400</v>
      </c>
    </row>
    <row r="4" spans="1:23" x14ac:dyDescent="0.15">
      <c r="A4" s="134" t="s">
        <v>2</v>
      </c>
      <c r="B4" s="30">
        <v>28</v>
      </c>
      <c r="C4" s="30">
        <v>7867</v>
      </c>
      <c r="D4" s="47">
        <f>C4/Hauptstelle!$E$51*100</f>
        <v>0.75878798400825631</v>
      </c>
      <c r="E4" s="30">
        <v>17650</v>
      </c>
      <c r="F4" s="47">
        <f>E4/Hauptstelle!$E$51*100</f>
        <v>1.7023780243734237</v>
      </c>
      <c r="G4" s="19">
        <v>11.21</v>
      </c>
      <c r="H4" s="20">
        <f t="shared" si="0"/>
        <v>2.2435490021609255</v>
      </c>
      <c r="I4" s="21">
        <f t="shared" si="1"/>
        <v>82.789213134107982</v>
      </c>
      <c r="J4" s="22">
        <v>60</v>
      </c>
      <c r="K4" s="23">
        <f t="shared" si="10"/>
        <v>4.8666666666666663</v>
      </c>
      <c r="L4" s="24">
        <f t="shared" si="2"/>
        <v>6940.3383792054638</v>
      </c>
      <c r="M4" s="25">
        <f t="shared" si="3"/>
        <v>-926.66162079453625</v>
      </c>
      <c r="N4" s="26">
        <f>ROUND(V4*Hauptstelle!$J$55, Hauptstelle!W52)</f>
        <v>1700</v>
      </c>
      <c r="O4" s="27">
        <f t="shared" si="4"/>
        <v>3626.7123287671234</v>
      </c>
      <c r="P4" s="24">
        <f t="shared" si="5"/>
        <v>0</v>
      </c>
      <c r="Q4" s="24">
        <f>(P4*(1/Hauptstelle!$J$53))+((L4/100)*Hauptstelle!$J$54)</f>
        <v>347.01691896027319</v>
      </c>
      <c r="R4" s="28">
        <f t="shared" si="6"/>
        <v>3890.0596615446625</v>
      </c>
      <c r="S4" s="29">
        <f>R4/Hauptstelle!$R$48</f>
        <v>1.7949657498120729E-2</v>
      </c>
      <c r="T4" s="28">
        <f t="shared" si="7"/>
        <v>197856.50000000003</v>
      </c>
      <c r="U4" s="29">
        <f>T4/Hauptstelle!$T$48</f>
        <v>1.5200964507365381E-2</v>
      </c>
      <c r="V4" s="29">
        <f t="shared" si="8"/>
        <v>1.6575311002743055E-2</v>
      </c>
      <c r="W4" s="16">
        <f t="shared" si="9"/>
        <v>494200</v>
      </c>
    </row>
    <row r="5" spans="1:23" x14ac:dyDescent="0.15">
      <c r="A5" s="134" t="s">
        <v>112</v>
      </c>
      <c r="B5" s="30">
        <v>28</v>
      </c>
      <c r="C5" s="30">
        <v>986</v>
      </c>
      <c r="D5" s="47">
        <f>C5/Hauptstelle!$E$51*100</f>
        <v>9.5101684534402015E-2</v>
      </c>
      <c r="E5" s="30">
        <v>456</v>
      </c>
      <c r="F5" s="47">
        <f>E5/Hauptstelle!$E$51*100</f>
        <v>4.3982117796843127E-2</v>
      </c>
      <c r="G5" s="19">
        <v>13.61</v>
      </c>
      <c r="H5" s="20">
        <f t="shared" si="0"/>
        <v>0.46247464503042596</v>
      </c>
      <c r="I5" s="21">
        <f t="shared" si="1"/>
        <v>96.452249298396737</v>
      </c>
      <c r="J5" s="22">
        <v>52</v>
      </c>
      <c r="K5" s="23">
        <f t="shared" si="10"/>
        <v>5.84</v>
      </c>
      <c r="L5" s="24">
        <f t="shared" si="2"/>
        <v>149.42371581292215</v>
      </c>
      <c r="M5" s="25">
        <f t="shared" si="3"/>
        <v>-836.57628418707782</v>
      </c>
      <c r="N5" s="26">
        <f>ROUND(V5*Hauptstelle!$J$55, Hauptstelle!W52)</f>
        <v>0</v>
      </c>
      <c r="O5" s="27">
        <f t="shared" si="4"/>
        <v>78.082191780821915</v>
      </c>
      <c r="P5" s="24">
        <f t="shared" si="5"/>
        <v>0</v>
      </c>
      <c r="Q5" s="24">
        <f>(P5*(1/Hauptstelle!$J$53))+((L5/100)*Hauptstelle!$J$54)</f>
        <v>7.4711857906461079</v>
      </c>
      <c r="R5" s="28">
        <f t="shared" si="6"/>
        <v>101.68283861069352</v>
      </c>
      <c r="S5" s="29">
        <f>R5/Hauptstelle!$R$48</f>
        <v>4.691887233868019E-4</v>
      </c>
      <c r="T5" s="28">
        <f t="shared" si="7"/>
        <v>6206.16</v>
      </c>
      <c r="U5" s="29">
        <f>T5/Hauptstelle!$T$48</f>
        <v>4.7680828219962815E-4</v>
      </c>
      <c r="V5" s="29">
        <f t="shared" si="8"/>
        <v>4.7299850279321502E-4</v>
      </c>
      <c r="W5" s="16">
        <f t="shared" si="9"/>
        <v>12768</v>
      </c>
    </row>
    <row r="6" spans="1:23" x14ac:dyDescent="0.15">
      <c r="A6" s="134" t="s">
        <v>3</v>
      </c>
      <c r="B6" s="30">
        <v>28</v>
      </c>
      <c r="C6" s="30"/>
      <c r="D6" s="47">
        <f>C6/Hauptstelle!$E$51*100</f>
        <v>0</v>
      </c>
      <c r="E6" s="30"/>
      <c r="F6" s="47">
        <f>E6/Hauptstelle!$E$51*100</f>
        <v>0</v>
      </c>
      <c r="G6" s="19">
        <v>51.13</v>
      </c>
      <c r="H6" s="20" t="e">
        <f t="shared" si="0"/>
        <v>#DIV/0!</v>
      </c>
      <c r="I6" s="21" t="e">
        <f t="shared" si="1"/>
        <v>#DIV/0!</v>
      </c>
      <c r="J6" s="22">
        <v>73</v>
      </c>
      <c r="K6" s="23">
        <f t="shared" si="10"/>
        <v>3.2850000000000001</v>
      </c>
      <c r="L6" s="24">
        <f t="shared" si="2"/>
        <v>0</v>
      </c>
      <c r="M6" s="25">
        <f t="shared" si="3"/>
        <v>0</v>
      </c>
      <c r="N6" s="26">
        <f>ROUND(V6*Hauptstelle!$J$55, Hauptstelle!W52)</f>
        <v>0</v>
      </c>
      <c r="O6" s="27">
        <f t="shared" si="4"/>
        <v>0</v>
      </c>
      <c r="P6" s="24">
        <f t="shared" si="5"/>
        <v>0</v>
      </c>
      <c r="Q6" s="24">
        <f>(P6*(1/Hauptstelle!$J$53))+((L6/100)*Hauptstelle!$J$54)</f>
        <v>0</v>
      </c>
      <c r="R6" s="28">
        <f t="shared" si="6"/>
        <v>0</v>
      </c>
      <c r="S6" s="29">
        <f>R6/Hauptstelle!$R$48</f>
        <v>0</v>
      </c>
      <c r="T6" s="28">
        <f t="shared" si="7"/>
        <v>0</v>
      </c>
      <c r="U6" s="29">
        <f>T6/Hauptstelle!$T$48</f>
        <v>0</v>
      </c>
      <c r="V6" s="29">
        <f t="shared" si="8"/>
        <v>0</v>
      </c>
      <c r="W6" s="16">
        <f t="shared" si="9"/>
        <v>0</v>
      </c>
    </row>
    <row r="7" spans="1:23" x14ac:dyDescent="0.15">
      <c r="A7" s="134" t="s">
        <v>41</v>
      </c>
      <c r="B7" s="30">
        <v>28</v>
      </c>
      <c r="C7" s="30">
        <v>456</v>
      </c>
      <c r="D7" s="47">
        <f>C7/Hauptstelle!$E$51*100</f>
        <v>4.3982117796843127E-2</v>
      </c>
      <c r="E7" s="30">
        <v>3467</v>
      </c>
      <c r="F7" s="47">
        <f>E7/Hauptstelle!$E$51*100</f>
        <v>0.33439912807380512</v>
      </c>
      <c r="G7" s="19">
        <v>19.399999999999999</v>
      </c>
      <c r="H7" s="20">
        <f t="shared" si="0"/>
        <v>7.6030701754385968</v>
      </c>
      <c r="I7" s="21">
        <f t="shared" si="1"/>
        <v>41.675078106224461</v>
      </c>
      <c r="J7" s="22">
        <v>50</v>
      </c>
      <c r="K7" s="23">
        <f t="shared" si="10"/>
        <v>6.083333333333333</v>
      </c>
      <c r="L7" s="24">
        <f t="shared" si="2"/>
        <v>1090.6358373124235</v>
      </c>
      <c r="M7" s="25">
        <f t="shared" si="3"/>
        <v>634.63583731242352</v>
      </c>
      <c r="N7" s="26">
        <f>ROUND(V7*Hauptstelle!$J$55, Hauptstelle!W52)</f>
        <v>800</v>
      </c>
      <c r="O7" s="27">
        <f t="shared" si="4"/>
        <v>569.91780821917814</v>
      </c>
      <c r="P7" s="24">
        <f t="shared" si="5"/>
        <v>634.63583731242352</v>
      </c>
      <c r="Q7" s="24">
        <f>(P7*(1/Hauptstelle!$J$53))+((L7/100)*Hauptstelle!$J$54)</f>
        <v>117.99537559686352</v>
      </c>
      <c r="R7" s="28">
        <f t="shared" si="6"/>
        <v>2289.1102865791522</v>
      </c>
      <c r="S7" s="29">
        <f>R7/Hauptstelle!$R$48</f>
        <v>1.056249754359944E-2</v>
      </c>
      <c r="T7" s="28">
        <f t="shared" si="7"/>
        <v>67259.799999999988</v>
      </c>
      <c r="U7" s="29">
        <f>T7/Hauptstelle!$T$48</f>
        <v>5.1674513224104022E-3</v>
      </c>
      <c r="V7" s="29">
        <f t="shared" si="8"/>
        <v>7.8649744330049204E-3</v>
      </c>
      <c r="W7" s="16">
        <f t="shared" si="9"/>
        <v>97076</v>
      </c>
    </row>
    <row r="8" spans="1:23" x14ac:dyDescent="0.15">
      <c r="A8" s="134" t="s">
        <v>42</v>
      </c>
      <c r="B8" s="30">
        <v>28</v>
      </c>
      <c r="C8" s="30"/>
      <c r="D8" s="47">
        <f>C8/Hauptstelle!$E$51*100</f>
        <v>0</v>
      </c>
      <c r="E8" s="30"/>
      <c r="F8" s="47">
        <f>E8/Hauptstelle!$E$51*100</f>
        <v>0</v>
      </c>
      <c r="G8" s="19">
        <v>25.8</v>
      </c>
      <c r="H8" s="20" t="e">
        <f t="shared" si="0"/>
        <v>#DIV/0!</v>
      </c>
      <c r="I8" s="21" t="e">
        <f t="shared" si="1"/>
        <v>#DIV/0!</v>
      </c>
      <c r="J8" s="22">
        <v>50</v>
      </c>
      <c r="K8" s="23">
        <f t="shared" si="10"/>
        <v>6.083333333333333</v>
      </c>
      <c r="L8" s="24">
        <f t="shared" si="2"/>
        <v>0</v>
      </c>
      <c r="M8" s="25">
        <f t="shared" si="3"/>
        <v>0</v>
      </c>
      <c r="N8" s="26">
        <f>ROUND(V8*Hauptstelle!$J$55, Hauptstelle!W52)</f>
        <v>0</v>
      </c>
      <c r="O8" s="27">
        <f t="shared" si="4"/>
        <v>0</v>
      </c>
      <c r="P8" s="24">
        <f t="shared" si="5"/>
        <v>0</v>
      </c>
      <c r="Q8" s="24">
        <f>(P8*(1/Hauptstelle!$J$53))+((L8/100)*Hauptstelle!$J$54)</f>
        <v>0</v>
      </c>
      <c r="R8" s="28">
        <f t="shared" si="6"/>
        <v>0</v>
      </c>
      <c r="S8" s="29">
        <f>R8/Hauptstelle!$R$48</f>
        <v>0</v>
      </c>
      <c r="T8" s="28">
        <f t="shared" si="7"/>
        <v>0</v>
      </c>
      <c r="U8" s="29">
        <f>T8/Hauptstelle!$T$48</f>
        <v>0</v>
      </c>
      <c r="V8" s="29">
        <f t="shared" si="8"/>
        <v>0</v>
      </c>
      <c r="W8" s="16">
        <f t="shared" si="9"/>
        <v>0</v>
      </c>
    </row>
    <row r="9" spans="1:23" x14ac:dyDescent="0.15">
      <c r="A9" s="134" t="s">
        <v>43</v>
      </c>
      <c r="B9" s="30">
        <v>28</v>
      </c>
      <c r="C9" s="30">
        <v>563</v>
      </c>
      <c r="D9" s="47">
        <f>C9/Hauptstelle!$E$51*100</f>
        <v>5.4302483157067281E-2</v>
      </c>
      <c r="E9" s="30">
        <v>3214</v>
      </c>
      <c r="F9" s="47">
        <f>E9/Hauptstelle!$E$51*100</f>
        <v>0.30999676885757416</v>
      </c>
      <c r="G9" s="19">
        <v>13.5</v>
      </c>
      <c r="H9" s="20">
        <f t="shared" si="0"/>
        <v>5.7087033747779747</v>
      </c>
      <c r="I9" s="21">
        <f t="shared" si="1"/>
        <v>56.207206988004579</v>
      </c>
      <c r="J9" s="22">
        <v>47</v>
      </c>
      <c r="K9" s="23">
        <f t="shared" si="10"/>
        <v>6.4483333333333333</v>
      </c>
      <c r="L9" s="24">
        <f t="shared" si="2"/>
        <v>953.81891285547533</v>
      </c>
      <c r="M9" s="25">
        <f t="shared" si="3"/>
        <v>390.81891285547533</v>
      </c>
      <c r="N9" s="26">
        <f>ROUND(V9*Hauptstelle!$J$55, Hauptstelle!W52)</f>
        <v>400</v>
      </c>
      <c r="O9" s="27">
        <f t="shared" si="4"/>
        <v>498.42336521064874</v>
      </c>
      <c r="P9" s="24">
        <f t="shared" si="5"/>
        <v>390.81891285547533</v>
      </c>
      <c r="Q9" s="24">
        <f>(P9*(1/Hauptstelle!$J$53))+((L9/100)*Hauptstelle!$J$54)</f>
        <v>86.772836928321311</v>
      </c>
      <c r="R9" s="28">
        <f t="shared" si="6"/>
        <v>1171.4332985323376</v>
      </c>
      <c r="S9" s="29">
        <f>R9/Hauptstelle!$R$48</f>
        <v>5.4052709521169532E-3</v>
      </c>
      <c r="T9" s="28">
        <f t="shared" si="7"/>
        <v>43389</v>
      </c>
      <c r="U9" s="29">
        <f>T9/Hauptstelle!$T$48</f>
        <v>3.3335000316394785E-3</v>
      </c>
      <c r="V9" s="29">
        <f t="shared" si="8"/>
        <v>4.369385491878216E-3</v>
      </c>
      <c r="W9" s="16">
        <f t="shared" si="9"/>
        <v>89992</v>
      </c>
    </row>
    <row r="10" spans="1:23" x14ac:dyDescent="0.15">
      <c r="A10" s="134" t="s">
        <v>44</v>
      </c>
      <c r="B10" s="30">
        <v>28</v>
      </c>
      <c r="C10" s="30">
        <v>474</v>
      </c>
      <c r="D10" s="47">
        <f>C10/Hauptstelle!$E$51*100</f>
        <v>4.5718254025665879E-2</v>
      </c>
      <c r="E10" s="30">
        <v>2983</v>
      </c>
      <c r="F10" s="47">
        <f>E10/Hauptstelle!$E$51*100</f>
        <v>0.28771635392101547</v>
      </c>
      <c r="G10" s="19">
        <v>13.95</v>
      </c>
      <c r="H10" s="20">
        <f t="shared" si="0"/>
        <v>6.2932489451476794</v>
      </c>
      <c r="I10" s="21">
        <f t="shared" si="1"/>
        <v>51.723021790647941</v>
      </c>
      <c r="J10" s="22">
        <v>50</v>
      </c>
      <c r="K10" s="23">
        <f t="shared" si="10"/>
        <v>6.083333333333333</v>
      </c>
      <c r="L10" s="24">
        <f t="shared" si="2"/>
        <v>938.3809353051513</v>
      </c>
      <c r="M10" s="25">
        <f t="shared" si="3"/>
        <v>464.3809353051513</v>
      </c>
      <c r="N10" s="26">
        <f>ROUND(V10*Hauptstelle!$J$55, Hauptstelle!W52)</f>
        <v>500</v>
      </c>
      <c r="O10" s="27">
        <f t="shared" si="4"/>
        <v>490.35616438356169</v>
      </c>
      <c r="P10" s="24">
        <f t="shared" si="5"/>
        <v>464.3809353051513</v>
      </c>
      <c r="Q10" s="24">
        <f>(P10*(1/Hauptstelle!$J$53))+((L10/100)*Hauptstelle!$J$54)</f>
        <v>93.357140295772695</v>
      </c>
      <c r="R10" s="28">
        <f t="shared" si="6"/>
        <v>1302.3321071260291</v>
      </c>
      <c r="S10" s="29">
        <f>R10/Hauptstelle!$R$48</f>
        <v>6.009269087260169E-3</v>
      </c>
      <c r="T10" s="28">
        <f t="shared" si="7"/>
        <v>41612.85</v>
      </c>
      <c r="U10" s="29">
        <f>T10/Hauptstelle!$T$48</f>
        <v>3.1970415725554604E-3</v>
      </c>
      <c r="V10" s="29">
        <f t="shared" si="8"/>
        <v>4.6031553299078149E-3</v>
      </c>
      <c r="W10" s="16">
        <f t="shared" si="9"/>
        <v>83524</v>
      </c>
    </row>
    <row r="11" spans="1:23" x14ac:dyDescent="0.15">
      <c r="A11" s="134" t="s">
        <v>45</v>
      </c>
      <c r="B11" s="30">
        <v>28</v>
      </c>
      <c r="C11" s="30"/>
      <c r="D11" s="47">
        <f>C11/Hauptstelle!$E$51*100</f>
        <v>0</v>
      </c>
      <c r="E11" s="30"/>
      <c r="F11" s="47">
        <f>E11/Hauptstelle!$E$51*100</f>
        <v>0</v>
      </c>
      <c r="G11" s="19">
        <v>25</v>
      </c>
      <c r="H11" s="20" t="e">
        <f t="shared" si="0"/>
        <v>#DIV/0!</v>
      </c>
      <c r="I11" s="21" t="e">
        <f t="shared" si="1"/>
        <v>#DIV/0!</v>
      </c>
      <c r="J11" s="22">
        <v>50</v>
      </c>
      <c r="K11" s="23">
        <f t="shared" si="10"/>
        <v>6.083333333333333</v>
      </c>
      <c r="L11" s="24">
        <f t="shared" si="2"/>
        <v>0</v>
      </c>
      <c r="M11" s="25">
        <f t="shared" si="3"/>
        <v>0</v>
      </c>
      <c r="N11" s="26">
        <f>ROUND(V11*Hauptstelle!$J$55, Hauptstelle!W52)</f>
        <v>0</v>
      </c>
      <c r="O11" s="27">
        <f t="shared" si="4"/>
        <v>0</v>
      </c>
      <c r="P11" s="24">
        <f t="shared" si="5"/>
        <v>0</v>
      </c>
      <c r="Q11" s="24">
        <f>(P11*(1/Hauptstelle!$J$53))+((L11/100)*Hauptstelle!$J$54)</f>
        <v>0</v>
      </c>
      <c r="R11" s="28">
        <f t="shared" si="6"/>
        <v>0</v>
      </c>
      <c r="S11" s="29">
        <f>R11/Hauptstelle!$R$48</f>
        <v>0</v>
      </c>
      <c r="T11" s="28">
        <f t="shared" si="7"/>
        <v>0</v>
      </c>
      <c r="U11" s="29">
        <f>T11/Hauptstelle!$T$48</f>
        <v>0</v>
      </c>
      <c r="V11" s="29">
        <f t="shared" si="8"/>
        <v>0</v>
      </c>
      <c r="W11" s="16">
        <f t="shared" si="9"/>
        <v>0</v>
      </c>
    </row>
    <row r="12" spans="1:23" x14ac:dyDescent="0.15">
      <c r="A12" s="134" t="s">
        <v>46</v>
      </c>
      <c r="B12" s="30">
        <v>28</v>
      </c>
      <c r="C12" s="30">
        <v>893</v>
      </c>
      <c r="D12" s="47">
        <f>C12/Hauptstelle!$E$51*100</f>
        <v>8.6131647352151119E-2</v>
      </c>
      <c r="E12" s="30">
        <v>7283</v>
      </c>
      <c r="F12" s="47">
        <f>E12/Hauptstelle!$E$51*100</f>
        <v>0.70246000858422919</v>
      </c>
      <c r="G12" s="19">
        <v>9.4499999999999993</v>
      </c>
      <c r="H12" s="20">
        <f t="shared" si="0"/>
        <v>8.1556550951847697</v>
      </c>
      <c r="I12" s="21">
        <f t="shared" si="1"/>
        <v>37.436070502692175</v>
      </c>
      <c r="J12" s="22">
        <v>47</v>
      </c>
      <c r="K12" s="23">
        <f t="shared" si="10"/>
        <v>6.4483333333333333</v>
      </c>
      <c r="L12" s="24">
        <f t="shared" si="2"/>
        <v>2161.3762110536491</v>
      </c>
      <c r="M12" s="25">
        <f t="shared" si="3"/>
        <v>1268.3762110536491</v>
      </c>
      <c r="N12" s="26">
        <f>ROUND(V12*Hauptstelle!$J$55, Hauptstelle!W52)</f>
        <v>800</v>
      </c>
      <c r="O12" s="27">
        <f t="shared" si="4"/>
        <v>1129.4391315585424</v>
      </c>
      <c r="P12" s="24">
        <f t="shared" si="5"/>
        <v>1268.3762110536491</v>
      </c>
      <c r="Q12" s="24">
        <f>(P12*(1/Hauptstelle!$J$53))+((L12/100)*Hauptstelle!$J$54)</f>
        <v>234.90643165804738</v>
      </c>
      <c r="R12" s="28">
        <f t="shared" si="6"/>
        <v>2219.8657791685478</v>
      </c>
      <c r="S12" s="29">
        <f>R12/Hauptstelle!$R$48</f>
        <v>1.0242986970552625E-2</v>
      </c>
      <c r="T12" s="28">
        <f t="shared" si="7"/>
        <v>68824.349999999991</v>
      </c>
      <c r="U12" s="29">
        <f>T12/Hauptstelle!$T$48</f>
        <v>5.2876529282206665E-3</v>
      </c>
      <c r="V12" s="29">
        <f t="shared" si="8"/>
        <v>7.7653199493866454E-3</v>
      </c>
      <c r="W12" s="16">
        <f t="shared" si="9"/>
        <v>203924</v>
      </c>
    </row>
    <row r="13" spans="1:23" x14ac:dyDescent="0.15">
      <c r="A13" s="134" t="s">
        <v>47</v>
      </c>
      <c r="B13" s="30">
        <v>28</v>
      </c>
      <c r="C13" s="30">
        <v>120</v>
      </c>
      <c r="D13" s="47">
        <f>C13/Hauptstelle!$E$51*100</f>
        <v>1.1574241525485033E-2</v>
      </c>
      <c r="E13" s="30">
        <v>493</v>
      </c>
      <c r="F13" s="47">
        <f>E13/Hauptstelle!$E$51*100</f>
        <v>4.7550842267201007E-2</v>
      </c>
      <c r="G13" s="19">
        <v>30</v>
      </c>
      <c r="H13" s="20">
        <f t="shared" si="0"/>
        <v>4.1083333333333334</v>
      </c>
      <c r="I13" s="21">
        <f t="shared" si="1"/>
        <v>68.484018264840188</v>
      </c>
      <c r="J13" s="22">
        <v>73</v>
      </c>
      <c r="K13" s="23">
        <f t="shared" si="10"/>
        <v>3.2850000000000001</v>
      </c>
      <c r="L13" s="24">
        <f t="shared" si="2"/>
        <v>287.19645963263406</v>
      </c>
      <c r="M13" s="25">
        <f t="shared" si="3"/>
        <v>167.19645963263406</v>
      </c>
      <c r="N13" s="26">
        <f>ROUND(V13*Hauptstelle!$J$55, Hauptstelle!W52)</f>
        <v>300</v>
      </c>
      <c r="O13" s="27">
        <f t="shared" si="4"/>
        <v>150.07610350076104</v>
      </c>
      <c r="P13" s="24">
        <f t="shared" si="5"/>
        <v>167.19645963263406</v>
      </c>
      <c r="Q13" s="24">
        <f>(P13*(1/Hauptstelle!$J$53))+((L13/100)*Hauptstelle!$J$54)</f>
        <v>31.079468944895108</v>
      </c>
      <c r="R13" s="28">
        <f t="shared" si="6"/>
        <v>932.38406834685327</v>
      </c>
      <c r="S13" s="29">
        <f>R13/Hauptstelle!$R$48</f>
        <v>4.3022411324367439E-3</v>
      </c>
      <c r="T13" s="28">
        <f t="shared" si="7"/>
        <v>14790</v>
      </c>
      <c r="U13" s="29">
        <f>T13/Hauptstelle!$T$48</f>
        <v>1.1362895081229779E-3</v>
      </c>
      <c r="V13" s="29">
        <f t="shared" si="8"/>
        <v>2.719265320279861E-3</v>
      </c>
      <c r="W13" s="16">
        <f t="shared" si="9"/>
        <v>13804</v>
      </c>
    </row>
    <row r="14" spans="1:23" x14ac:dyDescent="0.15">
      <c r="A14" s="134" t="s">
        <v>48</v>
      </c>
      <c r="B14" s="30">
        <v>28</v>
      </c>
      <c r="C14" s="30"/>
      <c r="D14" s="47">
        <f>C14/Hauptstelle!$E$51*100</f>
        <v>0</v>
      </c>
      <c r="E14" s="30"/>
      <c r="F14" s="47">
        <f>E14/Hauptstelle!$E$51*100</f>
        <v>0</v>
      </c>
      <c r="G14" s="19">
        <v>15</v>
      </c>
      <c r="H14" s="20" t="e">
        <f t="shared" si="0"/>
        <v>#DIV/0!</v>
      </c>
      <c r="I14" s="21" t="e">
        <f t="shared" si="1"/>
        <v>#DIV/0!</v>
      </c>
      <c r="J14" s="22">
        <v>60</v>
      </c>
      <c r="K14" s="23">
        <f t="shared" si="10"/>
        <v>4.8666666666666663</v>
      </c>
      <c r="L14" s="24">
        <f t="shared" si="2"/>
        <v>0</v>
      </c>
      <c r="M14" s="25">
        <f t="shared" si="3"/>
        <v>0</v>
      </c>
      <c r="N14" s="26">
        <f>ROUND(V14*Hauptstelle!$J$55, Hauptstelle!W52)</f>
        <v>0</v>
      </c>
      <c r="O14" s="27">
        <f t="shared" si="4"/>
        <v>0</v>
      </c>
      <c r="P14" s="24">
        <f t="shared" si="5"/>
        <v>0</v>
      </c>
      <c r="Q14" s="24">
        <f>(P14*(1/Hauptstelle!$J$53))+((L14/100)*Hauptstelle!$J$54)</f>
        <v>0</v>
      </c>
      <c r="R14" s="28">
        <f t="shared" si="6"/>
        <v>0</v>
      </c>
      <c r="S14" s="29">
        <f>R14/Hauptstelle!$R$48</f>
        <v>0</v>
      </c>
      <c r="T14" s="28">
        <f t="shared" si="7"/>
        <v>0</v>
      </c>
      <c r="U14" s="29">
        <f>T14/Hauptstelle!$T$48</f>
        <v>0</v>
      </c>
      <c r="V14" s="29">
        <f t="shared" si="8"/>
        <v>0</v>
      </c>
      <c r="W14" s="16">
        <f t="shared" si="9"/>
        <v>0</v>
      </c>
    </row>
    <row r="15" spans="1:23" x14ac:dyDescent="0.15">
      <c r="A15" s="134" t="s">
        <v>49</v>
      </c>
      <c r="B15" s="30">
        <v>7</v>
      </c>
      <c r="C15" s="30"/>
      <c r="D15" s="47">
        <f>C15/Hauptstelle!$E$51*100</f>
        <v>0</v>
      </c>
      <c r="E15" s="30"/>
      <c r="F15" s="47">
        <f>E15/Hauptstelle!$E$51*100</f>
        <v>0</v>
      </c>
      <c r="G15" s="19">
        <v>55</v>
      </c>
      <c r="H15" s="20" t="e">
        <f t="shared" si="0"/>
        <v>#DIV/0!</v>
      </c>
      <c r="I15" s="21" t="e">
        <f t="shared" si="1"/>
        <v>#DIV/0!</v>
      </c>
      <c r="J15" s="22">
        <v>35</v>
      </c>
      <c r="K15" s="23">
        <f t="shared" si="10"/>
        <v>7.9083333333333332</v>
      </c>
      <c r="L15" s="24">
        <f t="shared" si="2"/>
        <v>0</v>
      </c>
      <c r="M15" s="25">
        <f t="shared" si="3"/>
        <v>0</v>
      </c>
      <c r="N15" s="26">
        <f>ROUND(V15*Hauptstelle!$J$55, Hauptstelle!W52)</f>
        <v>0</v>
      </c>
      <c r="O15" s="27">
        <f t="shared" si="4"/>
        <v>0</v>
      </c>
      <c r="P15" s="24">
        <f t="shared" si="5"/>
        <v>0</v>
      </c>
      <c r="Q15" s="24">
        <f>(P15*(1/Hauptstelle!$J$53))+((L15/100)*Hauptstelle!$J$54)</f>
        <v>0</v>
      </c>
      <c r="R15" s="28">
        <f t="shared" si="6"/>
        <v>0</v>
      </c>
      <c r="S15" s="29">
        <f>R15/Hauptstelle!$R$48</f>
        <v>0</v>
      </c>
      <c r="T15" s="28">
        <f t="shared" si="7"/>
        <v>0</v>
      </c>
      <c r="U15" s="29">
        <f>T15/Hauptstelle!$T$48</f>
        <v>0</v>
      </c>
      <c r="V15" s="29">
        <f t="shared" si="8"/>
        <v>0</v>
      </c>
      <c r="W15" s="16">
        <f t="shared" si="9"/>
        <v>0</v>
      </c>
    </row>
    <row r="16" spans="1:23" x14ac:dyDescent="0.15">
      <c r="A16" s="134" t="s">
        <v>50</v>
      </c>
      <c r="B16" s="30">
        <v>28</v>
      </c>
      <c r="C16" s="30"/>
      <c r="D16" s="47">
        <f>C16/Hauptstelle!$E$51*100</f>
        <v>0</v>
      </c>
      <c r="E16" s="30"/>
      <c r="F16" s="47">
        <f>E16/Hauptstelle!$E$51*100</f>
        <v>0</v>
      </c>
      <c r="G16" s="19">
        <v>20.45</v>
      </c>
      <c r="H16" s="20" t="e">
        <f t="shared" si="0"/>
        <v>#DIV/0!</v>
      </c>
      <c r="I16" s="21" t="e">
        <f t="shared" si="1"/>
        <v>#DIV/0!</v>
      </c>
      <c r="J16" s="22">
        <v>35</v>
      </c>
      <c r="K16" s="23">
        <f t="shared" si="10"/>
        <v>7.9083333333333332</v>
      </c>
      <c r="L16" s="24">
        <f t="shared" si="2"/>
        <v>0</v>
      </c>
      <c r="M16" s="25">
        <f t="shared" si="3"/>
        <v>0</v>
      </c>
      <c r="N16" s="26">
        <f>ROUND(V16*Hauptstelle!$J$55, Hauptstelle!W52)</f>
        <v>0</v>
      </c>
      <c r="O16" s="27">
        <f t="shared" si="4"/>
        <v>0</v>
      </c>
      <c r="P16" s="24">
        <f t="shared" si="5"/>
        <v>0</v>
      </c>
      <c r="Q16" s="24">
        <f>(P16*(1/Hauptstelle!$J$53))+((L16/100)*Hauptstelle!$J$54)</f>
        <v>0</v>
      </c>
      <c r="R16" s="28">
        <f t="shared" si="6"/>
        <v>0</v>
      </c>
      <c r="S16" s="29">
        <f>R16/Hauptstelle!$R$48</f>
        <v>0</v>
      </c>
      <c r="T16" s="28">
        <f t="shared" si="7"/>
        <v>0</v>
      </c>
      <c r="U16" s="29">
        <f>T16/Hauptstelle!$T$48</f>
        <v>0</v>
      </c>
      <c r="V16" s="29">
        <f t="shared" si="8"/>
        <v>0</v>
      </c>
      <c r="W16" s="16">
        <f t="shared" si="9"/>
        <v>0</v>
      </c>
    </row>
    <row r="17" spans="1:23" x14ac:dyDescent="0.15">
      <c r="A17" s="134" t="s">
        <v>4</v>
      </c>
      <c r="B17" s="30">
        <v>56</v>
      </c>
      <c r="C17" s="30"/>
      <c r="D17" s="47">
        <f>C17/Hauptstelle!$E$51*100</f>
        <v>0</v>
      </c>
      <c r="E17" s="30"/>
      <c r="F17" s="47">
        <f>E17/Hauptstelle!$E$51*100</f>
        <v>0</v>
      </c>
      <c r="G17" s="19">
        <v>30</v>
      </c>
      <c r="H17" s="20" t="e">
        <f t="shared" si="0"/>
        <v>#DIV/0!</v>
      </c>
      <c r="I17" s="21" t="e">
        <f t="shared" si="1"/>
        <v>#DIV/0!</v>
      </c>
      <c r="J17" s="22">
        <v>78</v>
      </c>
      <c r="K17" s="23">
        <f t="shared" si="10"/>
        <v>2.6766666666666667</v>
      </c>
      <c r="L17" s="24">
        <f t="shared" si="2"/>
        <v>0</v>
      </c>
      <c r="M17" s="25">
        <f t="shared" si="3"/>
        <v>0</v>
      </c>
      <c r="N17" s="26">
        <f>ROUND(V17*Hauptstelle!$J$55, Hauptstelle!W52)</f>
        <v>0</v>
      </c>
      <c r="O17" s="27">
        <f t="shared" si="4"/>
        <v>0</v>
      </c>
      <c r="P17" s="24">
        <f t="shared" si="5"/>
        <v>0</v>
      </c>
      <c r="Q17" s="24">
        <f>(P17*(1/Hauptstelle!$J$53))+((L17/100)*Hauptstelle!$J$54)</f>
        <v>0</v>
      </c>
      <c r="R17" s="28">
        <f t="shared" si="6"/>
        <v>0</v>
      </c>
      <c r="S17" s="29">
        <f>R17/Hauptstelle!$R$48</f>
        <v>0</v>
      </c>
      <c r="T17" s="28">
        <f t="shared" si="7"/>
        <v>0</v>
      </c>
      <c r="U17" s="29">
        <f>T17/Hauptstelle!$T$48</f>
        <v>0</v>
      </c>
      <c r="V17" s="29">
        <f t="shared" si="8"/>
        <v>0</v>
      </c>
      <c r="W17" s="16">
        <f t="shared" si="9"/>
        <v>0</v>
      </c>
    </row>
    <row r="18" spans="1:23" x14ac:dyDescent="0.15">
      <c r="A18" s="134" t="s">
        <v>51</v>
      </c>
      <c r="B18" s="30">
        <v>28</v>
      </c>
      <c r="C18" s="30"/>
      <c r="D18" s="47">
        <f>C18/Hauptstelle!$E$51*100</f>
        <v>0</v>
      </c>
      <c r="E18" s="30"/>
      <c r="F18" s="47">
        <f>E18/Hauptstelle!$E$51*100</f>
        <v>0</v>
      </c>
      <c r="G18" s="19">
        <v>25</v>
      </c>
      <c r="H18" s="20" t="e">
        <f t="shared" si="0"/>
        <v>#DIV/0!</v>
      </c>
      <c r="I18" s="21" t="e">
        <f t="shared" si="1"/>
        <v>#DIV/0!</v>
      </c>
      <c r="J18" s="22">
        <v>73</v>
      </c>
      <c r="K18" s="23">
        <f t="shared" si="10"/>
        <v>3.2850000000000001</v>
      </c>
      <c r="L18" s="24">
        <f t="shared" si="2"/>
        <v>0</v>
      </c>
      <c r="M18" s="25">
        <f t="shared" si="3"/>
        <v>0</v>
      </c>
      <c r="N18" s="26">
        <f>ROUND(V18*Hauptstelle!$J$55, Hauptstelle!W52)</f>
        <v>0</v>
      </c>
      <c r="O18" s="27">
        <f t="shared" si="4"/>
        <v>0</v>
      </c>
      <c r="P18" s="24">
        <f t="shared" si="5"/>
        <v>0</v>
      </c>
      <c r="Q18" s="24">
        <f>(P18*(1/Hauptstelle!$J$53))+((L18/100)*Hauptstelle!$J$54)</f>
        <v>0</v>
      </c>
      <c r="R18" s="28">
        <f t="shared" si="6"/>
        <v>0</v>
      </c>
      <c r="S18" s="29">
        <f>R18/Hauptstelle!$R$48</f>
        <v>0</v>
      </c>
      <c r="T18" s="28">
        <f t="shared" si="7"/>
        <v>0</v>
      </c>
      <c r="U18" s="29">
        <f>T18/Hauptstelle!$T$48</f>
        <v>0</v>
      </c>
      <c r="V18" s="29">
        <f t="shared" si="8"/>
        <v>0</v>
      </c>
      <c r="W18" s="16">
        <f t="shared" si="9"/>
        <v>0</v>
      </c>
    </row>
    <row r="19" spans="1:23" x14ac:dyDescent="0.15">
      <c r="A19" s="134" t="s">
        <v>53</v>
      </c>
      <c r="B19" s="30">
        <v>28</v>
      </c>
      <c r="C19" s="30"/>
      <c r="D19" s="47">
        <f>C19/Hauptstelle!$E$51*100</f>
        <v>0</v>
      </c>
      <c r="E19" s="30"/>
      <c r="F19" s="47">
        <f>E19/Hauptstelle!$E$51*100</f>
        <v>0</v>
      </c>
      <c r="G19" s="19">
        <v>22</v>
      </c>
      <c r="H19" s="20" t="e">
        <f t="shared" si="0"/>
        <v>#DIV/0!</v>
      </c>
      <c r="I19" s="21" t="e">
        <f t="shared" si="1"/>
        <v>#DIV/0!</v>
      </c>
      <c r="J19" s="22">
        <v>44</v>
      </c>
      <c r="K19" s="23">
        <f t="shared" si="10"/>
        <v>6.8133333333333335</v>
      </c>
      <c r="L19" s="24">
        <f t="shared" si="2"/>
        <v>0</v>
      </c>
      <c r="M19" s="25">
        <f t="shared" si="3"/>
        <v>0</v>
      </c>
      <c r="N19" s="26">
        <f>ROUND(V19*Hauptstelle!$J$55, Hauptstelle!W52)</f>
        <v>0</v>
      </c>
      <c r="O19" s="27">
        <f t="shared" si="4"/>
        <v>0</v>
      </c>
      <c r="P19" s="24">
        <f t="shared" si="5"/>
        <v>0</v>
      </c>
      <c r="Q19" s="24">
        <f>(P19*(1/Hauptstelle!$J$53))+((L19/100)*Hauptstelle!$J$54)</f>
        <v>0</v>
      </c>
      <c r="R19" s="28">
        <f t="shared" si="6"/>
        <v>0</v>
      </c>
      <c r="S19" s="29">
        <f>R19/Hauptstelle!$R$48</f>
        <v>0</v>
      </c>
      <c r="T19" s="28">
        <f t="shared" si="7"/>
        <v>0</v>
      </c>
      <c r="U19" s="29">
        <f>T19/Hauptstelle!$T$48</f>
        <v>0</v>
      </c>
      <c r="V19" s="29">
        <f t="shared" si="8"/>
        <v>0</v>
      </c>
      <c r="W19" s="16">
        <f t="shared" si="9"/>
        <v>0</v>
      </c>
    </row>
    <row r="20" spans="1:23" x14ac:dyDescent="0.15">
      <c r="A20" s="134" t="s">
        <v>54</v>
      </c>
      <c r="B20" s="30">
        <v>28</v>
      </c>
      <c r="C20" s="30"/>
      <c r="D20" s="47">
        <f>C20/Hauptstelle!$E$51*100</f>
        <v>0</v>
      </c>
      <c r="E20" s="30"/>
      <c r="F20" s="47">
        <f>E20/Hauptstelle!$E$51*100</f>
        <v>0</v>
      </c>
      <c r="G20" s="19">
        <v>24</v>
      </c>
      <c r="H20" s="20" t="e">
        <f t="shared" si="0"/>
        <v>#DIV/0!</v>
      </c>
      <c r="I20" s="21" t="e">
        <f t="shared" si="1"/>
        <v>#DIV/0!</v>
      </c>
      <c r="J20" s="22">
        <v>50</v>
      </c>
      <c r="K20" s="23">
        <f t="shared" si="10"/>
        <v>6.083333333333333</v>
      </c>
      <c r="L20" s="24">
        <f t="shared" si="2"/>
        <v>0</v>
      </c>
      <c r="M20" s="25">
        <f t="shared" si="3"/>
        <v>0</v>
      </c>
      <c r="N20" s="26">
        <f>ROUND(V20*Hauptstelle!$J$55, Hauptstelle!W52)</f>
        <v>0</v>
      </c>
      <c r="O20" s="27">
        <f t="shared" si="4"/>
        <v>0</v>
      </c>
      <c r="P20" s="24">
        <f t="shared" si="5"/>
        <v>0</v>
      </c>
      <c r="Q20" s="24">
        <f>(P20*(1/Hauptstelle!$J$53))+((L20/100)*Hauptstelle!$J$54)</f>
        <v>0</v>
      </c>
      <c r="R20" s="28">
        <f t="shared" si="6"/>
        <v>0</v>
      </c>
      <c r="S20" s="29">
        <f>R20/Hauptstelle!$R$48</f>
        <v>0</v>
      </c>
      <c r="T20" s="28">
        <f t="shared" si="7"/>
        <v>0</v>
      </c>
      <c r="U20" s="29">
        <f>T20/Hauptstelle!$T$48</f>
        <v>0</v>
      </c>
      <c r="V20" s="29">
        <f t="shared" si="8"/>
        <v>0</v>
      </c>
      <c r="W20" s="16">
        <f t="shared" si="9"/>
        <v>0</v>
      </c>
    </row>
    <row r="21" spans="1:23" x14ac:dyDescent="0.15">
      <c r="A21" s="134" t="s">
        <v>52</v>
      </c>
      <c r="B21" s="30">
        <v>28</v>
      </c>
      <c r="C21" s="30"/>
      <c r="D21" s="47">
        <f>C21/Hauptstelle!$E$51*100</f>
        <v>0</v>
      </c>
      <c r="E21" s="30"/>
      <c r="F21" s="47">
        <f>E21/Hauptstelle!$E$51*100</f>
        <v>0</v>
      </c>
      <c r="G21" s="19">
        <v>21</v>
      </c>
      <c r="H21" s="20" t="e">
        <f t="shared" si="0"/>
        <v>#DIV/0!</v>
      </c>
      <c r="I21" s="21" t="e">
        <f t="shared" si="1"/>
        <v>#DIV/0!</v>
      </c>
      <c r="J21" s="22">
        <v>73</v>
      </c>
      <c r="K21" s="23">
        <f t="shared" si="10"/>
        <v>3.2850000000000001</v>
      </c>
      <c r="L21" s="24">
        <f t="shared" si="2"/>
        <v>0</v>
      </c>
      <c r="M21" s="25">
        <f t="shared" si="3"/>
        <v>0</v>
      </c>
      <c r="N21" s="26">
        <f>ROUND(V21*Hauptstelle!$J$55, Hauptstelle!W52)</f>
        <v>0</v>
      </c>
      <c r="O21" s="27">
        <f t="shared" si="4"/>
        <v>0</v>
      </c>
      <c r="P21" s="24">
        <f t="shared" si="5"/>
        <v>0</v>
      </c>
      <c r="Q21" s="24">
        <f>(P21*(1/Hauptstelle!$J$53))+((L21/100)*Hauptstelle!$J$54)</f>
        <v>0</v>
      </c>
      <c r="R21" s="28">
        <f t="shared" si="6"/>
        <v>0</v>
      </c>
      <c r="S21" s="29">
        <f>R21/Hauptstelle!$R$48</f>
        <v>0</v>
      </c>
      <c r="T21" s="28">
        <f t="shared" si="7"/>
        <v>0</v>
      </c>
      <c r="U21" s="29">
        <f>T21/Hauptstelle!$T$48</f>
        <v>0</v>
      </c>
      <c r="V21" s="29">
        <f t="shared" si="8"/>
        <v>0</v>
      </c>
      <c r="W21" s="16">
        <f t="shared" si="9"/>
        <v>0</v>
      </c>
    </row>
    <row r="22" spans="1:23" x14ac:dyDescent="0.15">
      <c r="A22" s="134" t="s">
        <v>55</v>
      </c>
      <c r="B22" s="30">
        <v>28</v>
      </c>
      <c r="C22" s="30"/>
      <c r="D22" s="47">
        <f>C22/Hauptstelle!$E$51*100</f>
        <v>0</v>
      </c>
      <c r="E22" s="30"/>
      <c r="F22" s="47">
        <f>E22/Hauptstelle!$E$51*100</f>
        <v>0</v>
      </c>
      <c r="G22" s="19">
        <v>13.5</v>
      </c>
      <c r="H22" s="20" t="e">
        <f t="shared" si="0"/>
        <v>#DIV/0!</v>
      </c>
      <c r="I22" s="21" t="e">
        <f t="shared" si="1"/>
        <v>#DIV/0!</v>
      </c>
      <c r="J22" s="22">
        <v>44</v>
      </c>
      <c r="K22" s="23">
        <f t="shared" si="10"/>
        <v>6.8133333333333335</v>
      </c>
      <c r="L22" s="24">
        <f t="shared" si="2"/>
        <v>0</v>
      </c>
      <c r="M22" s="25">
        <f t="shared" si="3"/>
        <v>0</v>
      </c>
      <c r="N22" s="26">
        <f>ROUND(V22*Hauptstelle!$J$55, Hauptstelle!W52)</f>
        <v>0</v>
      </c>
      <c r="O22" s="27">
        <f t="shared" si="4"/>
        <v>0</v>
      </c>
      <c r="P22" s="24">
        <f t="shared" si="5"/>
        <v>0</v>
      </c>
      <c r="Q22" s="24">
        <f>(P22*(1/Hauptstelle!$J$53))+((L22/100)*Hauptstelle!$J$54)</f>
        <v>0</v>
      </c>
      <c r="R22" s="28">
        <f t="shared" si="6"/>
        <v>0</v>
      </c>
      <c r="S22" s="29">
        <f>R22/Hauptstelle!$R$48</f>
        <v>0</v>
      </c>
      <c r="T22" s="28">
        <f t="shared" si="7"/>
        <v>0</v>
      </c>
      <c r="U22" s="29">
        <f>T22/Hauptstelle!$T$48</f>
        <v>0</v>
      </c>
      <c r="V22" s="29">
        <f t="shared" si="8"/>
        <v>0</v>
      </c>
      <c r="W22" s="16">
        <f t="shared" si="9"/>
        <v>0</v>
      </c>
    </row>
    <row r="23" spans="1:23" x14ac:dyDescent="0.15">
      <c r="A23" s="134" t="s">
        <v>56</v>
      </c>
      <c r="B23" s="30">
        <v>28</v>
      </c>
      <c r="C23" s="30"/>
      <c r="D23" s="47">
        <f>C23/Hauptstelle!$E$51*100</f>
        <v>0</v>
      </c>
      <c r="E23" s="30"/>
      <c r="F23" s="47">
        <f>E23/Hauptstelle!$E$51*100</f>
        <v>0</v>
      </c>
      <c r="G23" s="19">
        <v>18.899999999999999</v>
      </c>
      <c r="H23" s="20" t="e">
        <f t="shared" si="0"/>
        <v>#DIV/0!</v>
      </c>
      <c r="I23" s="21" t="e">
        <f t="shared" si="1"/>
        <v>#DIV/0!</v>
      </c>
      <c r="J23" s="22">
        <v>50</v>
      </c>
      <c r="K23" s="23">
        <f t="shared" si="10"/>
        <v>6.083333333333333</v>
      </c>
      <c r="L23" s="24">
        <f t="shared" si="2"/>
        <v>0</v>
      </c>
      <c r="M23" s="25">
        <f t="shared" si="3"/>
        <v>0</v>
      </c>
      <c r="N23" s="26">
        <f>ROUND(V23*Hauptstelle!$J$55, Hauptstelle!W52)</f>
        <v>0</v>
      </c>
      <c r="O23" s="27">
        <f t="shared" si="4"/>
        <v>0</v>
      </c>
      <c r="P23" s="24">
        <f t="shared" si="5"/>
        <v>0</v>
      </c>
      <c r="Q23" s="24">
        <f>(P23*(1/Hauptstelle!$J$53))+((L23/100)*Hauptstelle!$J$54)</f>
        <v>0</v>
      </c>
      <c r="R23" s="28">
        <f t="shared" si="6"/>
        <v>0</v>
      </c>
      <c r="S23" s="29">
        <f>R23/Hauptstelle!$R$48</f>
        <v>0</v>
      </c>
      <c r="T23" s="28">
        <f t="shared" si="7"/>
        <v>0</v>
      </c>
      <c r="U23" s="29">
        <f>T23/Hauptstelle!$T$48</f>
        <v>0</v>
      </c>
      <c r="V23" s="29">
        <f t="shared" si="8"/>
        <v>0</v>
      </c>
      <c r="W23" s="16">
        <f t="shared" si="9"/>
        <v>0</v>
      </c>
    </row>
    <row r="24" spans="1:23" x14ac:dyDescent="0.15">
      <c r="A24" s="134" t="s">
        <v>5</v>
      </c>
      <c r="B24" s="30">
        <v>28</v>
      </c>
      <c r="C24" s="30"/>
      <c r="D24" s="47">
        <f>C24/Hauptstelle!$E$51*100</f>
        <v>0</v>
      </c>
      <c r="E24" s="30"/>
      <c r="F24" s="47">
        <f>E24/Hauptstelle!$E$51*100</f>
        <v>0</v>
      </c>
      <c r="G24" s="19">
        <v>7.67</v>
      </c>
      <c r="H24" s="20" t="e">
        <f t="shared" si="0"/>
        <v>#DIV/0!</v>
      </c>
      <c r="I24" s="21" t="e">
        <f t="shared" si="1"/>
        <v>#DIV/0!</v>
      </c>
      <c r="J24" s="22">
        <v>78</v>
      </c>
      <c r="K24" s="23">
        <f t="shared" si="10"/>
        <v>2.6766666666666667</v>
      </c>
      <c r="L24" s="24">
        <f t="shared" si="2"/>
        <v>0</v>
      </c>
      <c r="M24" s="25">
        <f t="shared" si="3"/>
        <v>0</v>
      </c>
      <c r="N24" s="26">
        <f>ROUND(V24*Hauptstelle!$J$55, Hauptstelle!W52)</f>
        <v>0</v>
      </c>
      <c r="O24" s="27">
        <f t="shared" si="4"/>
        <v>0</v>
      </c>
      <c r="P24" s="24">
        <f t="shared" si="5"/>
        <v>0</v>
      </c>
      <c r="Q24" s="24">
        <f>(P24*(1/Hauptstelle!$J$53))+((L24/100)*Hauptstelle!$J$54)</f>
        <v>0</v>
      </c>
      <c r="R24" s="28">
        <f t="shared" si="6"/>
        <v>0</v>
      </c>
      <c r="S24" s="29">
        <f>R24/Hauptstelle!$R$48</f>
        <v>0</v>
      </c>
      <c r="T24" s="28">
        <f t="shared" si="7"/>
        <v>0</v>
      </c>
      <c r="U24" s="29">
        <f>T24/Hauptstelle!$T$48</f>
        <v>0</v>
      </c>
      <c r="V24" s="29">
        <f t="shared" si="8"/>
        <v>0</v>
      </c>
      <c r="W24" s="16">
        <f t="shared" si="9"/>
        <v>0</v>
      </c>
    </row>
    <row r="25" spans="1:23" x14ac:dyDescent="0.15">
      <c r="A25" s="134" t="s">
        <v>57</v>
      </c>
      <c r="B25" s="30">
        <v>28</v>
      </c>
      <c r="C25" s="30"/>
      <c r="D25" s="47">
        <f>C25/Hauptstelle!$E$51*100</f>
        <v>0</v>
      </c>
      <c r="E25" s="30"/>
      <c r="F25" s="47">
        <f>E25/Hauptstelle!$E$51*100</f>
        <v>0</v>
      </c>
      <c r="G25" s="19">
        <v>10</v>
      </c>
      <c r="H25" s="20" t="e">
        <f t="shared" si="0"/>
        <v>#DIV/0!</v>
      </c>
      <c r="I25" s="21" t="e">
        <f t="shared" si="1"/>
        <v>#DIV/0!</v>
      </c>
      <c r="J25" s="22">
        <v>70</v>
      </c>
      <c r="K25" s="23">
        <f t="shared" si="10"/>
        <v>3.65</v>
      </c>
      <c r="L25" s="24">
        <f t="shared" si="2"/>
        <v>0</v>
      </c>
      <c r="M25" s="25">
        <f t="shared" si="3"/>
        <v>0</v>
      </c>
      <c r="N25" s="26">
        <f>ROUND(V25*Hauptstelle!$J$55, Hauptstelle!W52)</f>
        <v>0</v>
      </c>
      <c r="O25" s="27">
        <f t="shared" si="4"/>
        <v>0</v>
      </c>
      <c r="P25" s="24">
        <f t="shared" si="5"/>
        <v>0</v>
      </c>
      <c r="Q25" s="24">
        <f>(P25*(1/Hauptstelle!$J$53))+((L25/100)*Hauptstelle!$J$54)</f>
        <v>0</v>
      </c>
      <c r="R25" s="28">
        <f t="shared" si="6"/>
        <v>0</v>
      </c>
      <c r="S25" s="29">
        <f>R25/Hauptstelle!$R$48</f>
        <v>0</v>
      </c>
      <c r="T25" s="28">
        <f t="shared" si="7"/>
        <v>0</v>
      </c>
      <c r="U25" s="29">
        <f>T25/Hauptstelle!$T$48</f>
        <v>0</v>
      </c>
      <c r="V25" s="29">
        <f t="shared" si="8"/>
        <v>0</v>
      </c>
      <c r="W25" s="16">
        <f t="shared" si="9"/>
        <v>0</v>
      </c>
    </row>
    <row r="26" spans="1:23" x14ac:dyDescent="0.15">
      <c r="A26" s="134" t="s">
        <v>58</v>
      </c>
      <c r="B26" s="30">
        <v>28</v>
      </c>
      <c r="C26" s="30"/>
      <c r="D26" s="47">
        <f>C26/Hauptstelle!$E$51*100</f>
        <v>0</v>
      </c>
      <c r="E26" s="30"/>
      <c r="F26" s="47">
        <f>E26/Hauptstelle!$E$51*100</f>
        <v>0</v>
      </c>
      <c r="G26" s="19">
        <v>10</v>
      </c>
      <c r="H26" s="20" t="e">
        <f t="shared" si="0"/>
        <v>#DIV/0!</v>
      </c>
      <c r="I26" s="21" t="e">
        <f t="shared" si="1"/>
        <v>#DIV/0!</v>
      </c>
      <c r="J26" s="22">
        <v>70</v>
      </c>
      <c r="K26" s="23">
        <f t="shared" si="10"/>
        <v>3.65</v>
      </c>
      <c r="L26" s="24">
        <f t="shared" si="2"/>
        <v>0</v>
      </c>
      <c r="M26" s="25">
        <f t="shared" si="3"/>
        <v>0</v>
      </c>
      <c r="N26" s="26">
        <f>ROUND(V26*Hauptstelle!$J$55, Hauptstelle!W52)</f>
        <v>0</v>
      </c>
      <c r="O26" s="27">
        <f t="shared" si="4"/>
        <v>0</v>
      </c>
      <c r="P26" s="24">
        <f t="shared" si="5"/>
        <v>0</v>
      </c>
      <c r="Q26" s="24">
        <f>(P26*(1/Hauptstelle!$J$53))+((L26/100)*Hauptstelle!$J$54)</f>
        <v>0</v>
      </c>
      <c r="R26" s="28">
        <f t="shared" si="6"/>
        <v>0</v>
      </c>
      <c r="S26" s="29">
        <f>R26/Hauptstelle!$R$48</f>
        <v>0</v>
      </c>
      <c r="T26" s="28">
        <f t="shared" si="7"/>
        <v>0</v>
      </c>
      <c r="U26" s="29">
        <f>T26/Hauptstelle!$T$48</f>
        <v>0</v>
      </c>
      <c r="V26" s="29">
        <f t="shared" si="8"/>
        <v>0</v>
      </c>
      <c r="W26" s="16">
        <f t="shared" si="9"/>
        <v>0</v>
      </c>
    </row>
    <row r="27" spans="1:23" x14ac:dyDescent="0.15">
      <c r="A27" s="134" t="s">
        <v>113</v>
      </c>
      <c r="B27" s="30">
        <v>28</v>
      </c>
      <c r="C27" s="30"/>
      <c r="D27" s="47">
        <f>C27/Hauptstelle!$E$51*100</f>
        <v>0</v>
      </c>
      <c r="E27" s="30"/>
      <c r="F27" s="47">
        <f>E27/Hauptstelle!$E$51*100</f>
        <v>0</v>
      </c>
      <c r="G27" s="19">
        <v>9.09</v>
      </c>
      <c r="H27" s="20" t="e">
        <f t="shared" si="0"/>
        <v>#DIV/0!</v>
      </c>
      <c r="I27" s="21" t="e">
        <f t="shared" si="1"/>
        <v>#DIV/0!</v>
      </c>
      <c r="J27" s="22">
        <v>30</v>
      </c>
      <c r="K27" s="23">
        <f t="shared" si="10"/>
        <v>8.5166666666666675</v>
      </c>
      <c r="L27" s="24">
        <f t="shared" si="2"/>
        <v>0</v>
      </c>
      <c r="M27" s="25">
        <f t="shared" si="3"/>
        <v>0</v>
      </c>
      <c r="N27" s="26">
        <f>ROUND(V27*Hauptstelle!$J$55, Hauptstelle!W52)</f>
        <v>0</v>
      </c>
      <c r="O27" s="27">
        <f t="shared" si="4"/>
        <v>0</v>
      </c>
      <c r="P27" s="24">
        <f t="shared" si="5"/>
        <v>0</v>
      </c>
      <c r="Q27" s="24">
        <f>(P27*(1/Hauptstelle!$J$53))+((L27/100)*Hauptstelle!$J$54)</f>
        <v>0</v>
      </c>
      <c r="R27" s="28">
        <f t="shared" si="6"/>
        <v>0</v>
      </c>
      <c r="S27" s="29">
        <f>R27/Hauptstelle!$R$48</f>
        <v>0</v>
      </c>
      <c r="T27" s="28">
        <f t="shared" si="7"/>
        <v>0</v>
      </c>
      <c r="U27" s="29">
        <f>T27/Hauptstelle!$T$48</f>
        <v>0</v>
      </c>
      <c r="V27" s="29">
        <f t="shared" si="8"/>
        <v>0</v>
      </c>
      <c r="W27" s="16">
        <f t="shared" si="9"/>
        <v>0</v>
      </c>
    </row>
    <row r="28" spans="1:23" x14ac:dyDescent="0.15">
      <c r="A28" s="134" t="s">
        <v>114</v>
      </c>
      <c r="B28" s="30">
        <v>28</v>
      </c>
      <c r="C28" s="30"/>
      <c r="D28" s="47">
        <f>C28/Hauptstelle!$E$51*100</f>
        <v>0</v>
      </c>
      <c r="E28" s="30"/>
      <c r="F28" s="47">
        <f>E28/Hauptstelle!$E$51*100</f>
        <v>0</v>
      </c>
      <c r="G28" s="19">
        <v>7</v>
      </c>
      <c r="H28" s="20" t="e">
        <f t="shared" si="0"/>
        <v>#DIV/0!</v>
      </c>
      <c r="I28" s="21" t="e">
        <f t="shared" si="1"/>
        <v>#DIV/0!</v>
      </c>
      <c r="J28" s="22">
        <v>30</v>
      </c>
      <c r="K28" s="23">
        <f t="shared" si="10"/>
        <v>8.5166666666666675</v>
      </c>
      <c r="L28" s="24">
        <f t="shared" si="2"/>
        <v>0</v>
      </c>
      <c r="M28" s="25">
        <f t="shared" si="3"/>
        <v>0</v>
      </c>
      <c r="N28" s="26">
        <f>ROUND(V28*Hauptstelle!$J$55, Hauptstelle!W52)</f>
        <v>0</v>
      </c>
      <c r="O28" s="27">
        <f t="shared" si="4"/>
        <v>0</v>
      </c>
      <c r="P28" s="24">
        <f t="shared" si="5"/>
        <v>0</v>
      </c>
      <c r="Q28" s="24">
        <f>(P28*(1/Hauptstelle!$J$53))+((L28/100)*Hauptstelle!$J$54)</f>
        <v>0</v>
      </c>
      <c r="R28" s="28">
        <f t="shared" si="6"/>
        <v>0</v>
      </c>
      <c r="S28" s="29">
        <f>R28/Hauptstelle!$R$48</f>
        <v>0</v>
      </c>
      <c r="T28" s="28">
        <f t="shared" si="7"/>
        <v>0</v>
      </c>
      <c r="U28" s="29">
        <f>T28/Hauptstelle!$T$48</f>
        <v>0</v>
      </c>
      <c r="V28" s="29">
        <f t="shared" si="8"/>
        <v>0</v>
      </c>
      <c r="W28" s="16">
        <f t="shared" si="9"/>
        <v>0</v>
      </c>
    </row>
    <row r="29" spans="1:23" x14ac:dyDescent="0.15">
      <c r="A29" s="134" t="s">
        <v>115</v>
      </c>
      <c r="B29" s="30">
        <v>28</v>
      </c>
      <c r="C29" s="30"/>
      <c r="D29" s="47">
        <f>C29/Hauptstelle!$E$51*100</f>
        <v>0</v>
      </c>
      <c r="E29" s="30"/>
      <c r="F29" s="47">
        <f>E29/Hauptstelle!$E$51*100</f>
        <v>0</v>
      </c>
      <c r="G29" s="19">
        <v>3.5</v>
      </c>
      <c r="H29" s="20" t="e">
        <f t="shared" si="0"/>
        <v>#DIV/0!</v>
      </c>
      <c r="I29" s="21" t="e">
        <f t="shared" si="1"/>
        <v>#DIV/0!</v>
      </c>
      <c r="J29" s="22">
        <v>30</v>
      </c>
      <c r="K29" s="23">
        <f t="shared" si="10"/>
        <v>8.5166666666666675</v>
      </c>
      <c r="L29" s="24">
        <f t="shared" si="2"/>
        <v>0</v>
      </c>
      <c r="M29" s="25">
        <f t="shared" si="3"/>
        <v>0</v>
      </c>
      <c r="N29" s="26">
        <f>ROUND(V29*Hauptstelle!$J$55, Hauptstelle!W52)</f>
        <v>0</v>
      </c>
      <c r="O29" s="27">
        <f t="shared" si="4"/>
        <v>0</v>
      </c>
      <c r="P29" s="24">
        <f t="shared" si="5"/>
        <v>0</v>
      </c>
      <c r="Q29" s="24">
        <f>(P29*(1/Hauptstelle!$J$53))+((L29/100)*Hauptstelle!$J$54)</f>
        <v>0</v>
      </c>
      <c r="R29" s="28">
        <f t="shared" si="6"/>
        <v>0</v>
      </c>
      <c r="S29" s="29">
        <f>R29/Hauptstelle!$R$48</f>
        <v>0</v>
      </c>
      <c r="T29" s="28">
        <f t="shared" si="7"/>
        <v>0</v>
      </c>
      <c r="U29" s="29">
        <f>T29/Hauptstelle!$T$48</f>
        <v>0</v>
      </c>
      <c r="V29" s="29">
        <f t="shared" si="8"/>
        <v>0</v>
      </c>
      <c r="W29" s="16">
        <f t="shared" si="9"/>
        <v>0</v>
      </c>
    </row>
    <row r="30" spans="1:23" x14ac:dyDescent="0.15">
      <c r="A30" s="134" t="s">
        <v>116</v>
      </c>
      <c r="B30" s="30">
        <v>28</v>
      </c>
      <c r="C30" s="30"/>
      <c r="D30" s="47">
        <f>C30/Hauptstelle!$E$51*100</f>
        <v>0</v>
      </c>
      <c r="E30" s="30"/>
      <c r="F30" s="47">
        <f>E30/Hauptstelle!$E$51*100</f>
        <v>0</v>
      </c>
      <c r="G30" s="19">
        <v>7.7779999999999996</v>
      </c>
      <c r="H30" s="20" t="e">
        <f t="shared" si="0"/>
        <v>#DIV/0!</v>
      </c>
      <c r="I30" s="21" t="e">
        <f t="shared" si="1"/>
        <v>#DIV/0!</v>
      </c>
      <c r="J30" s="22">
        <v>30</v>
      </c>
      <c r="K30" s="23">
        <f t="shared" si="10"/>
        <v>8.5166666666666675</v>
      </c>
      <c r="L30" s="24">
        <f t="shared" si="2"/>
        <v>0</v>
      </c>
      <c r="M30" s="25">
        <f t="shared" si="3"/>
        <v>0</v>
      </c>
      <c r="N30" s="26">
        <f>ROUND(V30*Hauptstelle!$J$55, Hauptstelle!W52)</f>
        <v>0</v>
      </c>
      <c r="O30" s="27">
        <f t="shared" si="4"/>
        <v>0</v>
      </c>
      <c r="P30" s="24">
        <f t="shared" si="5"/>
        <v>0</v>
      </c>
      <c r="Q30" s="24">
        <f>(P30*(1/Hauptstelle!$J$53))+((L30/100)*Hauptstelle!$J$54)</f>
        <v>0</v>
      </c>
      <c r="R30" s="28">
        <f t="shared" si="6"/>
        <v>0</v>
      </c>
      <c r="S30" s="29">
        <f>R30/Hauptstelle!$R$48</f>
        <v>0</v>
      </c>
      <c r="T30" s="28">
        <f t="shared" si="7"/>
        <v>0</v>
      </c>
      <c r="U30" s="29">
        <f>T30/Hauptstelle!$T$48</f>
        <v>0</v>
      </c>
      <c r="V30" s="29">
        <f t="shared" si="8"/>
        <v>0</v>
      </c>
      <c r="W30" s="16">
        <f t="shared" si="9"/>
        <v>0</v>
      </c>
    </row>
    <row r="31" spans="1:23" x14ac:dyDescent="0.15">
      <c r="A31" s="134" t="s">
        <v>117</v>
      </c>
      <c r="B31" s="30">
        <v>28</v>
      </c>
      <c r="C31" s="30"/>
      <c r="D31" s="47">
        <f>C31/Hauptstelle!$E$51*100</f>
        <v>0</v>
      </c>
      <c r="E31" s="30"/>
      <c r="F31" s="47">
        <f>E31/Hauptstelle!$E$51*100</f>
        <v>0</v>
      </c>
      <c r="G31" s="19">
        <v>8</v>
      </c>
      <c r="H31" s="20" t="e">
        <f t="shared" si="0"/>
        <v>#DIV/0!</v>
      </c>
      <c r="I31" s="21" t="e">
        <f t="shared" si="1"/>
        <v>#DIV/0!</v>
      </c>
      <c r="J31" s="22">
        <v>30</v>
      </c>
      <c r="K31" s="23">
        <f t="shared" si="10"/>
        <v>8.5166666666666675</v>
      </c>
      <c r="L31" s="24">
        <f t="shared" si="2"/>
        <v>0</v>
      </c>
      <c r="M31" s="25">
        <f t="shared" si="3"/>
        <v>0</v>
      </c>
      <c r="N31" s="26">
        <f>ROUND(V31*Hauptstelle!$J$55, Hauptstelle!W52)</f>
        <v>0</v>
      </c>
      <c r="O31" s="27">
        <f t="shared" si="4"/>
        <v>0</v>
      </c>
      <c r="P31" s="24">
        <f t="shared" si="5"/>
        <v>0</v>
      </c>
      <c r="Q31" s="24">
        <f>(P31*(1/Hauptstelle!$J$53))+((L31/100)*Hauptstelle!$J$54)</f>
        <v>0</v>
      </c>
      <c r="R31" s="28">
        <f t="shared" si="6"/>
        <v>0</v>
      </c>
      <c r="S31" s="29">
        <f>R31/Hauptstelle!$R$48</f>
        <v>0</v>
      </c>
      <c r="T31" s="28">
        <f t="shared" si="7"/>
        <v>0</v>
      </c>
      <c r="U31" s="29">
        <f>T31/Hauptstelle!$T$48</f>
        <v>0</v>
      </c>
      <c r="V31" s="29">
        <f t="shared" si="8"/>
        <v>0</v>
      </c>
      <c r="W31" s="16">
        <f t="shared" si="9"/>
        <v>0</v>
      </c>
    </row>
    <row r="32" spans="1:23" x14ac:dyDescent="0.15">
      <c r="A32" s="134" t="s">
        <v>118</v>
      </c>
      <c r="B32" s="30">
        <v>28</v>
      </c>
      <c r="C32" s="30"/>
      <c r="D32" s="47">
        <f>C32/Hauptstelle!$E$51*100</f>
        <v>0</v>
      </c>
      <c r="E32" s="30"/>
      <c r="F32" s="47">
        <f>E32/Hauptstelle!$E$51*100</f>
        <v>0</v>
      </c>
      <c r="G32" s="19">
        <v>11.25</v>
      </c>
      <c r="H32" s="20" t="e">
        <f t="shared" si="0"/>
        <v>#DIV/0!</v>
      </c>
      <c r="I32" s="21" t="e">
        <f t="shared" si="1"/>
        <v>#DIV/0!</v>
      </c>
      <c r="J32" s="22">
        <v>30</v>
      </c>
      <c r="K32" s="23">
        <f t="shared" si="10"/>
        <v>8.5166666666666675</v>
      </c>
      <c r="L32" s="24">
        <f t="shared" si="2"/>
        <v>0</v>
      </c>
      <c r="M32" s="25">
        <f t="shared" si="3"/>
        <v>0</v>
      </c>
      <c r="N32" s="26">
        <f>ROUND(V32*Hauptstelle!$J$55, Hauptstelle!W52)</f>
        <v>0</v>
      </c>
      <c r="O32" s="27">
        <f t="shared" si="4"/>
        <v>0</v>
      </c>
      <c r="P32" s="24">
        <f t="shared" si="5"/>
        <v>0</v>
      </c>
      <c r="Q32" s="24">
        <f>(P32*(1/Hauptstelle!$J$53))+((L32/100)*Hauptstelle!$J$54)</f>
        <v>0</v>
      </c>
      <c r="R32" s="28">
        <f t="shared" si="6"/>
        <v>0</v>
      </c>
      <c r="S32" s="29">
        <f>R32/Hauptstelle!$R$48</f>
        <v>0</v>
      </c>
      <c r="T32" s="28">
        <f t="shared" si="7"/>
        <v>0</v>
      </c>
      <c r="U32" s="29">
        <f>T32/Hauptstelle!$T$48</f>
        <v>0</v>
      </c>
      <c r="V32" s="29">
        <f t="shared" si="8"/>
        <v>0</v>
      </c>
      <c r="W32" s="16">
        <f t="shared" si="9"/>
        <v>0</v>
      </c>
    </row>
    <row r="33" spans="1:23" x14ac:dyDescent="0.15">
      <c r="A33" s="134" t="s">
        <v>119</v>
      </c>
      <c r="B33" s="30">
        <v>28</v>
      </c>
      <c r="C33" s="30"/>
      <c r="D33" s="47">
        <f>C33/Hauptstelle!$E$51*100</f>
        <v>0</v>
      </c>
      <c r="E33" s="30"/>
      <c r="F33" s="47">
        <f>E33/Hauptstelle!$E$51*100</f>
        <v>0</v>
      </c>
      <c r="G33" s="19">
        <v>10.71</v>
      </c>
      <c r="H33" s="20" t="e">
        <f t="shared" si="0"/>
        <v>#DIV/0!</v>
      </c>
      <c r="I33" s="21" t="e">
        <f t="shared" si="1"/>
        <v>#DIV/0!</v>
      </c>
      <c r="J33" s="22">
        <v>30</v>
      </c>
      <c r="K33" s="23">
        <f t="shared" si="10"/>
        <v>8.5166666666666675</v>
      </c>
      <c r="L33" s="24">
        <f t="shared" si="2"/>
        <v>0</v>
      </c>
      <c r="M33" s="25">
        <f t="shared" si="3"/>
        <v>0</v>
      </c>
      <c r="N33" s="26">
        <f>ROUND(V33*Hauptstelle!$J$55, Hauptstelle!W52)</f>
        <v>0</v>
      </c>
      <c r="O33" s="27">
        <f t="shared" si="4"/>
        <v>0</v>
      </c>
      <c r="P33" s="24">
        <f t="shared" si="5"/>
        <v>0</v>
      </c>
      <c r="Q33" s="24">
        <f>(P33*(1/Hauptstelle!$J$53))+((L33/100)*Hauptstelle!$J$54)</f>
        <v>0</v>
      </c>
      <c r="R33" s="28">
        <f t="shared" si="6"/>
        <v>0</v>
      </c>
      <c r="S33" s="29">
        <f>R33/Hauptstelle!$R$48</f>
        <v>0</v>
      </c>
      <c r="T33" s="28">
        <f t="shared" si="7"/>
        <v>0</v>
      </c>
      <c r="U33" s="29">
        <f>T33/Hauptstelle!$T$48</f>
        <v>0</v>
      </c>
      <c r="V33" s="29">
        <f t="shared" si="8"/>
        <v>0</v>
      </c>
      <c r="W33" s="16">
        <f t="shared" si="9"/>
        <v>0</v>
      </c>
    </row>
    <row r="34" spans="1:23" x14ac:dyDescent="0.15">
      <c r="A34" s="134" t="s">
        <v>120</v>
      </c>
      <c r="B34" s="30">
        <v>28</v>
      </c>
      <c r="C34" s="30"/>
      <c r="D34" s="47">
        <f>C34/Hauptstelle!$E$51*100</f>
        <v>0</v>
      </c>
      <c r="E34" s="30"/>
      <c r="F34" s="47">
        <f>E34/Hauptstelle!$E$51*100</f>
        <v>0</v>
      </c>
      <c r="G34" s="19">
        <v>20</v>
      </c>
      <c r="H34" s="20" t="e">
        <f t="shared" si="0"/>
        <v>#DIV/0!</v>
      </c>
      <c r="I34" s="21" t="e">
        <f t="shared" si="1"/>
        <v>#DIV/0!</v>
      </c>
      <c r="J34" s="22">
        <v>30</v>
      </c>
      <c r="K34" s="23">
        <f t="shared" si="10"/>
        <v>8.5166666666666675</v>
      </c>
      <c r="L34" s="24">
        <f t="shared" si="2"/>
        <v>0</v>
      </c>
      <c r="M34" s="25">
        <f t="shared" si="3"/>
        <v>0</v>
      </c>
      <c r="N34" s="26">
        <f>ROUND(V34*Hauptstelle!$J$55, Hauptstelle!W52)</f>
        <v>0</v>
      </c>
      <c r="O34" s="27">
        <f t="shared" si="4"/>
        <v>0</v>
      </c>
      <c r="P34" s="24">
        <f t="shared" si="5"/>
        <v>0</v>
      </c>
      <c r="Q34" s="24">
        <f>(P34*(1/Hauptstelle!$J$53))+((L34/100)*Hauptstelle!$J$54)</f>
        <v>0</v>
      </c>
      <c r="R34" s="28">
        <f t="shared" si="6"/>
        <v>0</v>
      </c>
      <c r="S34" s="29">
        <f>R34/Hauptstelle!$R$48</f>
        <v>0</v>
      </c>
      <c r="T34" s="28">
        <f t="shared" si="7"/>
        <v>0</v>
      </c>
      <c r="U34" s="29">
        <f>T34/Hauptstelle!$T$48</f>
        <v>0</v>
      </c>
      <c r="V34" s="29">
        <f t="shared" si="8"/>
        <v>0</v>
      </c>
      <c r="W34" s="16">
        <f t="shared" si="9"/>
        <v>0</v>
      </c>
    </row>
    <row r="35" spans="1:23" x14ac:dyDescent="0.15">
      <c r="A35" s="134" t="s">
        <v>121</v>
      </c>
      <c r="B35" s="30">
        <v>28</v>
      </c>
      <c r="C35" s="30"/>
      <c r="D35" s="47">
        <f>C35/Hauptstelle!$E$51*100</f>
        <v>0</v>
      </c>
      <c r="E35" s="30"/>
      <c r="F35" s="47">
        <f>E35/Hauptstelle!$E$51*100</f>
        <v>0</v>
      </c>
      <c r="G35" s="19">
        <v>10</v>
      </c>
      <c r="H35" s="20" t="e">
        <f t="shared" si="0"/>
        <v>#DIV/0!</v>
      </c>
      <c r="I35" s="21" t="e">
        <f t="shared" si="1"/>
        <v>#DIV/0!</v>
      </c>
      <c r="J35" s="22">
        <v>30</v>
      </c>
      <c r="K35" s="23">
        <f t="shared" si="10"/>
        <v>8.5166666666666675</v>
      </c>
      <c r="L35" s="24">
        <f t="shared" si="2"/>
        <v>0</v>
      </c>
      <c r="M35" s="25">
        <f t="shared" si="3"/>
        <v>0</v>
      </c>
      <c r="N35" s="26">
        <f>ROUND(V35*Hauptstelle!$J$55, Hauptstelle!W52)</f>
        <v>0</v>
      </c>
      <c r="O35" s="27">
        <f t="shared" si="4"/>
        <v>0</v>
      </c>
      <c r="P35" s="24">
        <f t="shared" si="5"/>
        <v>0</v>
      </c>
      <c r="Q35" s="24">
        <f>(P35*(1/Hauptstelle!$J$53))+((L35/100)*Hauptstelle!$J$54)</f>
        <v>0</v>
      </c>
      <c r="R35" s="28">
        <f t="shared" si="6"/>
        <v>0</v>
      </c>
      <c r="S35" s="29">
        <f>R35/Hauptstelle!$R$48</f>
        <v>0</v>
      </c>
      <c r="T35" s="28">
        <f t="shared" si="7"/>
        <v>0</v>
      </c>
      <c r="U35" s="29">
        <f>T35/Hauptstelle!$T$48</f>
        <v>0</v>
      </c>
      <c r="V35" s="29">
        <f t="shared" si="8"/>
        <v>0</v>
      </c>
      <c r="W35" s="16">
        <f t="shared" si="9"/>
        <v>0</v>
      </c>
    </row>
    <row r="36" spans="1:23" x14ac:dyDescent="0.15">
      <c r="A36" s="134" t="s">
        <v>122</v>
      </c>
      <c r="B36" s="30">
        <v>28</v>
      </c>
      <c r="C36" s="30"/>
      <c r="D36" s="47">
        <f>C36/Hauptstelle!$E$51*100</f>
        <v>0</v>
      </c>
      <c r="E36" s="30"/>
      <c r="F36" s="47">
        <f>E36/Hauptstelle!$E$51*100</f>
        <v>0</v>
      </c>
      <c r="G36" s="19">
        <v>10</v>
      </c>
      <c r="H36" s="20" t="e">
        <f t="shared" si="0"/>
        <v>#DIV/0!</v>
      </c>
      <c r="I36" s="21" t="e">
        <f t="shared" si="1"/>
        <v>#DIV/0!</v>
      </c>
      <c r="J36" s="22">
        <v>30</v>
      </c>
      <c r="K36" s="23">
        <f t="shared" si="10"/>
        <v>8.5166666666666675</v>
      </c>
      <c r="L36" s="24">
        <f t="shared" si="2"/>
        <v>0</v>
      </c>
      <c r="M36" s="25">
        <f t="shared" si="3"/>
        <v>0</v>
      </c>
      <c r="N36" s="26">
        <f>ROUND(V36*Hauptstelle!$J$55, Hauptstelle!W52)</f>
        <v>0</v>
      </c>
      <c r="O36" s="27">
        <f t="shared" si="4"/>
        <v>0</v>
      </c>
      <c r="P36" s="24">
        <f t="shared" si="5"/>
        <v>0</v>
      </c>
      <c r="Q36" s="24">
        <f>(P36*(1/Hauptstelle!$J$53))+((L36/100)*Hauptstelle!$J$54)</f>
        <v>0</v>
      </c>
      <c r="R36" s="28">
        <f t="shared" si="6"/>
        <v>0</v>
      </c>
      <c r="S36" s="29">
        <f>R36/Hauptstelle!$R$48</f>
        <v>0</v>
      </c>
      <c r="T36" s="28">
        <f t="shared" si="7"/>
        <v>0</v>
      </c>
      <c r="U36" s="29">
        <f>T36/Hauptstelle!$T$48</f>
        <v>0</v>
      </c>
      <c r="V36" s="29">
        <f t="shared" si="8"/>
        <v>0</v>
      </c>
      <c r="W36" s="16">
        <f t="shared" si="9"/>
        <v>0</v>
      </c>
    </row>
    <row r="37" spans="1:23" x14ac:dyDescent="0.15">
      <c r="A37" s="32" t="s">
        <v>6</v>
      </c>
      <c r="B37" s="32">
        <f>IF(E37=0,SUM(B2:B36)/35,W37/E37)</f>
        <v>28</v>
      </c>
      <c r="C37" s="32">
        <f>SUM(C2:C36)</f>
        <v>23551</v>
      </c>
      <c r="D37" s="32"/>
      <c r="E37" s="32">
        <f>SUM(E2:E36)</f>
        <v>56396</v>
      </c>
      <c r="F37" s="32"/>
      <c r="G37" s="94"/>
      <c r="H37" s="34">
        <f>E37/C37</f>
        <v>2.3946329242919622</v>
      </c>
      <c r="I37" s="95">
        <f t="shared" si="1"/>
        <v>81.630213183513717</v>
      </c>
      <c r="J37" s="96"/>
      <c r="K37" s="96"/>
      <c r="L37" s="32">
        <f>SUM(L2:L36)</f>
        <v>23551</v>
      </c>
      <c r="M37" s="97"/>
      <c r="N37" s="38">
        <f>SUM(N2:N36)</f>
        <v>8100</v>
      </c>
      <c r="O37" s="39">
        <f>SUM(O2:O36)</f>
        <v>12306.705723557623</v>
      </c>
      <c r="P37" s="40"/>
      <c r="Q37" s="41">
        <f>SUM(P2:P36)</f>
        <v>3780.9332324928982</v>
      </c>
      <c r="R37" s="42">
        <f>SUM(R2:R36)</f>
        <v>22175.072858530952</v>
      </c>
      <c r="S37" s="43"/>
      <c r="T37" s="42">
        <f>SUM(T2:T36)</f>
        <v>767675.65999999992</v>
      </c>
      <c r="U37" s="43"/>
      <c r="V37" s="43"/>
      <c r="W37" s="16">
        <f>SUM(W2:W36)</f>
        <v>1579088</v>
      </c>
    </row>
  </sheetData>
  <phoneticPr fontId="2" type="noConversion"/>
  <pageMargins left="0.78740157499999996" right="0.78740157499999996" top="0.984251969" bottom="0.984251969" header="0.4921259845" footer="0.4921259845"/>
  <pageSetup paperSize="9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7"/>
  <sheetViews>
    <sheetView workbookViewId="0">
      <selection activeCell="G2" sqref="G2:G36"/>
    </sheetView>
  </sheetViews>
  <sheetFormatPr baseColWidth="10" defaultColWidth="11.5" defaultRowHeight="11" x14ac:dyDescent="0.15"/>
  <cols>
    <col min="1" max="1" width="19" style="93" customWidth="1"/>
    <col min="2" max="2" width="6.33203125" style="93" customWidth="1"/>
    <col min="3" max="3" width="6.6640625" style="93" bestFit="1" customWidth="1"/>
    <col min="4" max="4" width="7" style="93" bestFit="1" customWidth="1"/>
    <col min="5" max="5" width="7.83203125" style="93" bestFit="1" customWidth="1"/>
    <col min="6" max="6" width="7" style="93" bestFit="1" customWidth="1"/>
    <col min="7" max="7" width="7.1640625" style="93" bestFit="1" customWidth="1"/>
    <col min="8" max="8" width="6.1640625" style="93" bestFit="1" customWidth="1"/>
    <col min="9" max="9" width="8.1640625" style="93" bestFit="1" customWidth="1"/>
    <col min="10" max="10" width="12.33203125" style="93" bestFit="1" customWidth="1"/>
    <col min="11" max="11" width="6.1640625" style="93" bestFit="1" customWidth="1"/>
    <col min="12" max="12" width="6.6640625" style="93" bestFit="1" customWidth="1"/>
    <col min="13" max="13" width="5.6640625" style="93" bestFit="1" customWidth="1"/>
    <col min="14" max="14" width="14.33203125" style="93" bestFit="1" customWidth="1"/>
    <col min="15" max="22" width="13.5" style="93" bestFit="1" customWidth="1"/>
    <col min="23" max="23" width="12.83203125" style="93" customWidth="1"/>
    <col min="24" max="16384" width="11.5" style="93"/>
  </cols>
  <sheetData>
    <row r="1" spans="1:23" ht="36" x14ac:dyDescent="0.15">
      <c r="A1" s="1" t="s">
        <v>10</v>
      </c>
      <c r="B1" s="91" t="s">
        <v>96</v>
      </c>
      <c r="C1" s="2" t="s">
        <v>39</v>
      </c>
      <c r="D1" s="4" t="s">
        <v>83</v>
      </c>
      <c r="E1" s="3" t="s">
        <v>7</v>
      </c>
      <c r="F1" s="4" t="s">
        <v>83</v>
      </c>
      <c r="G1" s="5" t="s">
        <v>66</v>
      </c>
      <c r="H1" s="6" t="s">
        <v>80</v>
      </c>
      <c r="I1" s="7" t="s">
        <v>78</v>
      </c>
      <c r="J1" s="7" t="s">
        <v>79</v>
      </c>
      <c r="K1" s="7" t="s">
        <v>81</v>
      </c>
      <c r="L1" s="8" t="s">
        <v>82</v>
      </c>
      <c r="M1" s="9" t="s">
        <v>123</v>
      </c>
      <c r="N1" s="92" t="s">
        <v>76</v>
      </c>
      <c r="O1" s="11" t="s">
        <v>68</v>
      </c>
      <c r="P1" s="12" t="s">
        <v>69</v>
      </c>
      <c r="Q1" s="12" t="s">
        <v>70</v>
      </c>
      <c r="R1" s="13" t="s">
        <v>71</v>
      </c>
      <c r="S1" s="14" t="s">
        <v>72</v>
      </c>
      <c r="T1" s="13" t="s">
        <v>73</v>
      </c>
      <c r="U1" s="14" t="s">
        <v>74</v>
      </c>
      <c r="V1" s="14" t="s">
        <v>75</v>
      </c>
      <c r="W1" s="15" t="s">
        <v>97</v>
      </c>
    </row>
    <row r="2" spans="1:23" x14ac:dyDescent="0.15">
      <c r="A2" s="134" t="s">
        <v>0</v>
      </c>
      <c r="B2" s="30">
        <v>28</v>
      </c>
      <c r="C2" s="30">
        <v>2134</v>
      </c>
      <c r="D2" s="16">
        <f t="shared" ref="D2:D22" si="0">C2/$C$37*100</f>
        <v>19.327959423965222</v>
      </c>
      <c r="E2" s="30">
        <v>9845</v>
      </c>
      <c r="F2" s="47">
        <f>E2/Hauptstelle!$E$51*100</f>
        <v>0.94957006515333453</v>
      </c>
      <c r="G2" s="19">
        <v>16.84</v>
      </c>
      <c r="H2" s="20">
        <f t="shared" ref="H2:H36" si="1">E2/C2</f>
        <v>4.6134020618556697</v>
      </c>
      <c r="I2" s="21">
        <f t="shared" ref="I2:I37" si="2">((365-(H2*B2))*100)/365</f>
        <v>64.609518429600342</v>
      </c>
      <c r="J2" s="22">
        <v>78</v>
      </c>
      <c r="K2" s="23">
        <f>((100-J2)*365)/(100*30)</f>
        <v>2.6766666666666667</v>
      </c>
      <c r="L2" s="24">
        <f t="shared" ref="L2:L36" si="3">IF($O$37=0,"0",(O2/$O$37)*$C$37)</f>
        <v>4147.5308788138655</v>
      </c>
      <c r="M2" s="25">
        <f t="shared" ref="M2:M36" si="4">L2-C2</f>
        <v>2013.5308788138655</v>
      </c>
      <c r="N2" s="26">
        <f>ROUND(V2*Hauptstelle!$J$55, -2)</f>
        <v>2200</v>
      </c>
      <c r="O2" s="27">
        <f t="shared" ref="O2:O36" si="5">E2/K2</f>
        <v>3678.0821917808216</v>
      </c>
      <c r="P2" s="24">
        <f t="shared" ref="P2:P36" si="6">IF(M2&lt;0,0,M2)</f>
        <v>2013.5308788138655</v>
      </c>
      <c r="Q2" s="24">
        <f>(P2*(1/Hauptstelle!$J$53))+((L2/100)*Hauptstelle!$J$54)</f>
        <v>408.7296318220798</v>
      </c>
      <c r="R2" s="28">
        <f t="shared" ref="R2:R36" si="7">Q2*G2</f>
        <v>6883.0069998838235</v>
      </c>
      <c r="S2" s="29">
        <f>R2/Hauptstelle!$R$48</f>
        <v>3.1759826057789542E-2</v>
      </c>
      <c r="T2" s="28">
        <f t="shared" ref="T2:T36" si="8">E2*G2</f>
        <v>165789.79999999999</v>
      </c>
      <c r="U2" s="29">
        <f>T2/Hauptstelle!$T$48</f>
        <v>1.273733673386118E-2</v>
      </c>
      <c r="V2" s="29">
        <f t="shared" ref="V2:V36" si="9">(S2+U2)/2</f>
        <v>2.2248581395825362E-2</v>
      </c>
      <c r="W2" s="16">
        <f t="shared" ref="W2:W36" si="10">B2*E2</f>
        <v>275660</v>
      </c>
    </row>
    <row r="3" spans="1:23" x14ac:dyDescent="0.15">
      <c r="A3" s="134" t="s">
        <v>1</v>
      </c>
      <c r="B3" s="30">
        <v>28</v>
      </c>
      <c r="C3" s="30">
        <v>2873</v>
      </c>
      <c r="D3" s="16">
        <f t="shared" si="0"/>
        <v>26.021193732451771</v>
      </c>
      <c r="E3" s="30">
        <v>8792</v>
      </c>
      <c r="F3" s="47">
        <f>E3/Hauptstelle!$E$51*100</f>
        <v>0.84800609576720343</v>
      </c>
      <c r="G3" s="19">
        <v>14.9</v>
      </c>
      <c r="H3" s="20">
        <f t="shared" si="1"/>
        <v>3.0602158022972503</v>
      </c>
      <c r="I3" s="21">
        <f t="shared" si="2"/>
        <v>76.524371927582735</v>
      </c>
      <c r="J3" s="22">
        <v>60</v>
      </c>
      <c r="K3" s="23">
        <f t="shared" ref="K3:K36" si="11">((100-J3)*365)/(100*30)</f>
        <v>4.8666666666666663</v>
      </c>
      <c r="L3" s="24">
        <f t="shared" si="3"/>
        <v>2037.1559489682409</v>
      </c>
      <c r="M3" s="25">
        <f t="shared" si="4"/>
        <v>-835.84405103175914</v>
      </c>
      <c r="N3" s="26">
        <f>ROUND(V3*Hauptstelle!$J$55, -2)</f>
        <v>900</v>
      </c>
      <c r="O3" s="27">
        <f t="shared" si="5"/>
        <v>1806.5753424657535</v>
      </c>
      <c r="P3" s="24">
        <f t="shared" si="6"/>
        <v>0</v>
      </c>
      <c r="Q3" s="24">
        <f>(P3*(1/Hauptstelle!$J$53))+((L3/100)*Hauptstelle!$J$54)</f>
        <v>101.85779744841204</v>
      </c>
      <c r="R3" s="28">
        <f t="shared" si="7"/>
        <v>1517.6811819813395</v>
      </c>
      <c r="S3" s="29">
        <f>R3/Hauptstelle!$R$48</f>
        <v>7.0029407716309675E-3</v>
      </c>
      <c r="T3" s="28">
        <f t="shared" si="8"/>
        <v>131000.8</v>
      </c>
      <c r="U3" s="29">
        <f>T3/Hauptstelle!$T$48</f>
        <v>1.0064559472327018E-2</v>
      </c>
      <c r="V3" s="29">
        <f t="shared" si="9"/>
        <v>8.5337501219789925E-3</v>
      </c>
      <c r="W3" s="16">
        <f t="shared" si="10"/>
        <v>246176</v>
      </c>
    </row>
    <row r="4" spans="1:23" x14ac:dyDescent="0.15">
      <c r="A4" s="134" t="s">
        <v>2</v>
      </c>
      <c r="B4" s="30">
        <v>28</v>
      </c>
      <c r="C4" s="30">
        <v>4587</v>
      </c>
      <c r="D4" s="16">
        <f t="shared" si="0"/>
        <v>41.545149895842769</v>
      </c>
      <c r="E4" s="30">
        <v>16753</v>
      </c>
      <c r="F4" s="47">
        <f>E4/Hauptstelle!$E$51*100</f>
        <v>1.6158605689704231</v>
      </c>
      <c r="G4" s="19">
        <v>11.21</v>
      </c>
      <c r="H4" s="20">
        <f t="shared" si="1"/>
        <v>3.6522781774580335</v>
      </c>
      <c r="I4" s="21">
        <f t="shared" si="2"/>
        <v>71.982523570184938</v>
      </c>
      <c r="J4" s="22">
        <v>60</v>
      </c>
      <c r="K4" s="23">
        <f t="shared" si="11"/>
        <v>4.8666666666666663</v>
      </c>
      <c r="L4" s="24">
        <f t="shared" si="3"/>
        <v>3881.7645146798159</v>
      </c>
      <c r="M4" s="25">
        <f t="shared" si="4"/>
        <v>-705.23548532018413</v>
      </c>
      <c r="N4" s="26">
        <f>ROUND(V4*Hauptstelle!$J$55, -2)</f>
        <v>1200</v>
      </c>
      <c r="O4" s="27">
        <f t="shared" si="5"/>
        <v>3442.3972602739727</v>
      </c>
      <c r="P4" s="24">
        <f t="shared" si="6"/>
        <v>0</v>
      </c>
      <c r="Q4" s="24">
        <f>(P4*(1/Hauptstelle!$J$53))+((L4/100)*Hauptstelle!$J$54)</f>
        <v>194.08822573399078</v>
      </c>
      <c r="R4" s="28">
        <f t="shared" si="7"/>
        <v>2175.7290104780368</v>
      </c>
      <c r="S4" s="29">
        <f>R4/Hauptstelle!$R$48</f>
        <v>1.0039329456273303E-2</v>
      </c>
      <c r="T4" s="28">
        <f t="shared" si="8"/>
        <v>187801.13</v>
      </c>
      <c r="U4" s="29">
        <f>T4/Hauptstelle!$T$48</f>
        <v>1.4428428237500976E-2</v>
      </c>
      <c r="V4" s="29">
        <f t="shared" si="9"/>
        <v>1.223387884688714E-2</v>
      </c>
      <c r="W4" s="16">
        <f t="shared" si="10"/>
        <v>469084</v>
      </c>
    </row>
    <row r="5" spans="1:23" x14ac:dyDescent="0.15">
      <c r="A5" s="134" t="s">
        <v>112</v>
      </c>
      <c r="B5" s="30">
        <v>28</v>
      </c>
      <c r="C5" s="30"/>
      <c r="D5" s="16">
        <f t="shared" si="0"/>
        <v>0</v>
      </c>
      <c r="E5" s="30"/>
      <c r="F5" s="47">
        <f>E5/Hauptstelle!$E$51*100</f>
        <v>0</v>
      </c>
      <c r="G5" s="19">
        <v>13.61</v>
      </c>
      <c r="H5" s="20" t="e">
        <f t="shared" si="1"/>
        <v>#DIV/0!</v>
      </c>
      <c r="I5" s="21" t="e">
        <f t="shared" si="2"/>
        <v>#DIV/0!</v>
      </c>
      <c r="J5" s="22">
        <v>52</v>
      </c>
      <c r="K5" s="23">
        <f t="shared" si="11"/>
        <v>5.84</v>
      </c>
      <c r="L5" s="24">
        <f t="shared" si="3"/>
        <v>0</v>
      </c>
      <c r="M5" s="25">
        <f t="shared" si="4"/>
        <v>0</v>
      </c>
      <c r="N5" s="26">
        <f>ROUND(V5*Hauptstelle!$J$55, -2)</f>
        <v>0</v>
      </c>
      <c r="O5" s="27">
        <f t="shared" si="5"/>
        <v>0</v>
      </c>
      <c r="P5" s="24">
        <f t="shared" si="6"/>
        <v>0</v>
      </c>
      <c r="Q5" s="24">
        <f>(P5*(1/Hauptstelle!$J$53))+((L5/100)*Hauptstelle!$J$54)</f>
        <v>0</v>
      </c>
      <c r="R5" s="28">
        <f t="shared" si="7"/>
        <v>0</v>
      </c>
      <c r="S5" s="29">
        <f>R5/Hauptstelle!$R$48</f>
        <v>0</v>
      </c>
      <c r="T5" s="28">
        <f t="shared" si="8"/>
        <v>0</v>
      </c>
      <c r="U5" s="29">
        <f>T5/Hauptstelle!$T$48</f>
        <v>0</v>
      </c>
      <c r="V5" s="29">
        <f t="shared" si="9"/>
        <v>0</v>
      </c>
      <c r="W5" s="16">
        <f t="shared" si="10"/>
        <v>0</v>
      </c>
    </row>
    <row r="6" spans="1:23" x14ac:dyDescent="0.15">
      <c r="A6" s="134" t="s">
        <v>3</v>
      </c>
      <c r="B6" s="30">
        <v>28</v>
      </c>
      <c r="C6" s="30"/>
      <c r="D6" s="16">
        <f t="shared" si="0"/>
        <v>0</v>
      </c>
      <c r="E6" s="30"/>
      <c r="F6" s="47">
        <f>E6/Hauptstelle!$E$51*100</f>
        <v>0</v>
      </c>
      <c r="G6" s="19">
        <v>51.13</v>
      </c>
      <c r="H6" s="20" t="e">
        <f t="shared" si="1"/>
        <v>#DIV/0!</v>
      </c>
      <c r="I6" s="21" t="e">
        <f t="shared" si="2"/>
        <v>#DIV/0!</v>
      </c>
      <c r="J6" s="22">
        <v>73</v>
      </c>
      <c r="K6" s="23">
        <f t="shared" si="11"/>
        <v>3.2850000000000001</v>
      </c>
      <c r="L6" s="24">
        <f t="shared" si="3"/>
        <v>0</v>
      </c>
      <c r="M6" s="25">
        <f t="shared" si="4"/>
        <v>0</v>
      </c>
      <c r="N6" s="26">
        <f>ROUND(V6*Hauptstelle!$J$55, -2)</f>
        <v>0</v>
      </c>
      <c r="O6" s="27">
        <f t="shared" si="5"/>
        <v>0</v>
      </c>
      <c r="P6" s="24">
        <f t="shared" si="6"/>
        <v>0</v>
      </c>
      <c r="Q6" s="24">
        <f>(P6*(1/Hauptstelle!$J$53))+((L6/100)*Hauptstelle!$J$54)</f>
        <v>0</v>
      </c>
      <c r="R6" s="28">
        <f t="shared" si="7"/>
        <v>0</v>
      </c>
      <c r="S6" s="29">
        <f>R6/Hauptstelle!$R$48</f>
        <v>0</v>
      </c>
      <c r="T6" s="28">
        <f t="shared" si="8"/>
        <v>0</v>
      </c>
      <c r="U6" s="29">
        <f>T6/Hauptstelle!$T$48</f>
        <v>0</v>
      </c>
      <c r="V6" s="29">
        <f t="shared" si="9"/>
        <v>0</v>
      </c>
      <c r="W6" s="16">
        <f t="shared" si="10"/>
        <v>0</v>
      </c>
    </row>
    <row r="7" spans="1:23" x14ac:dyDescent="0.15">
      <c r="A7" s="134" t="s">
        <v>41</v>
      </c>
      <c r="B7" s="30">
        <v>28</v>
      </c>
      <c r="C7" s="30"/>
      <c r="D7" s="16">
        <f t="shared" si="0"/>
        <v>0</v>
      </c>
      <c r="E7" s="30"/>
      <c r="F7" s="47">
        <f>E7/Hauptstelle!$E$51*100</f>
        <v>0</v>
      </c>
      <c r="G7" s="19">
        <v>19.399999999999999</v>
      </c>
      <c r="H7" s="20" t="e">
        <f t="shared" si="1"/>
        <v>#DIV/0!</v>
      </c>
      <c r="I7" s="21" t="e">
        <f t="shared" si="2"/>
        <v>#DIV/0!</v>
      </c>
      <c r="J7" s="22">
        <v>50</v>
      </c>
      <c r="K7" s="23">
        <f t="shared" si="11"/>
        <v>6.083333333333333</v>
      </c>
      <c r="L7" s="24">
        <f t="shared" si="3"/>
        <v>0</v>
      </c>
      <c r="M7" s="25">
        <f t="shared" si="4"/>
        <v>0</v>
      </c>
      <c r="N7" s="26">
        <f>ROUND(V7*Hauptstelle!$J$55, -2)</f>
        <v>0</v>
      </c>
      <c r="O7" s="27">
        <f t="shared" si="5"/>
        <v>0</v>
      </c>
      <c r="P7" s="24">
        <f t="shared" si="6"/>
        <v>0</v>
      </c>
      <c r="Q7" s="24">
        <f>(P7*(1/Hauptstelle!$J$53))+((L7/100)*Hauptstelle!$J$54)</f>
        <v>0</v>
      </c>
      <c r="R7" s="28">
        <f t="shared" si="7"/>
        <v>0</v>
      </c>
      <c r="S7" s="29">
        <f>R7/Hauptstelle!$R$48</f>
        <v>0</v>
      </c>
      <c r="T7" s="28">
        <f t="shared" si="8"/>
        <v>0</v>
      </c>
      <c r="U7" s="29">
        <f>T7/Hauptstelle!$T$48</f>
        <v>0</v>
      </c>
      <c r="V7" s="29">
        <f t="shared" si="9"/>
        <v>0</v>
      </c>
      <c r="W7" s="16">
        <f t="shared" si="10"/>
        <v>0</v>
      </c>
    </row>
    <row r="8" spans="1:23" x14ac:dyDescent="0.15">
      <c r="A8" s="134" t="s">
        <v>42</v>
      </c>
      <c r="B8" s="30">
        <v>28</v>
      </c>
      <c r="C8" s="30"/>
      <c r="D8" s="16">
        <f t="shared" si="0"/>
        <v>0</v>
      </c>
      <c r="E8" s="30"/>
      <c r="F8" s="47">
        <f>E8/Hauptstelle!$E$51*100</f>
        <v>0</v>
      </c>
      <c r="G8" s="19">
        <v>25.8</v>
      </c>
      <c r="H8" s="20" t="e">
        <f t="shared" si="1"/>
        <v>#DIV/0!</v>
      </c>
      <c r="I8" s="21" t="e">
        <f t="shared" si="2"/>
        <v>#DIV/0!</v>
      </c>
      <c r="J8" s="22">
        <v>50</v>
      </c>
      <c r="K8" s="23">
        <f t="shared" si="11"/>
        <v>6.083333333333333</v>
      </c>
      <c r="L8" s="24">
        <f t="shared" si="3"/>
        <v>0</v>
      </c>
      <c r="M8" s="25">
        <f t="shared" si="4"/>
        <v>0</v>
      </c>
      <c r="N8" s="26">
        <f>ROUND(V8*Hauptstelle!$J$55, -2)</f>
        <v>0</v>
      </c>
      <c r="O8" s="27">
        <f t="shared" si="5"/>
        <v>0</v>
      </c>
      <c r="P8" s="24">
        <f t="shared" si="6"/>
        <v>0</v>
      </c>
      <c r="Q8" s="24">
        <f>(P8*(1/Hauptstelle!$J$53))+((L8/100)*Hauptstelle!$J$54)</f>
        <v>0</v>
      </c>
      <c r="R8" s="28">
        <f t="shared" si="7"/>
        <v>0</v>
      </c>
      <c r="S8" s="29">
        <f>R8/Hauptstelle!$R$48</f>
        <v>0</v>
      </c>
      <c r="T8" s="28">
        <f t="shared" si="8"/>
        <v>0</v>
      </c>
      <c r="U8" s="29">
        <f>T8/Hauptstelle!$T$48</f>
        <v>0</v>
      </c>
      <c r="V8" s="29">
        <f t="shared" si="9"/>
        <v>0</v>
      </c>
      <c r="W8" s="16">
        <f t="shared" si="10"/>
        <v>0</v>
      </c>
    </row>
    <row r="9" spans="1:23" x14ac:dyDescent="0.15">
      <c r="A9" s="134" t="s">
        <v>43</v>
      </c>
      <c r="B9" s="30">
        <v>28</v>
      </c>
      <c r="C9" s="30"/>
      <c r="D9" s="16">
        <f t="shared" si="0"/>
        <v>0</v>
      </c>
      <c r="E9" s="30"/>
      <c r="F9" s="47">
        <f>E9/Hauptstelle!$E$51*100</f>
        <v>0</v>
      </c>
      <c r="G9" s="19">
        <v>13.5</v>
      </c>
      <c r="H9" s="20" t="e">
        <f t="shared" si="1"/>
        <v>#DIV/0!</v>
      </c>
      <c r="I9" s="21" t="e">
        <f t="shared" si="2"/>
        <v>#DIV/0!</v>
      </c>
      <c r="J9" s="22">
        <v>47</v>
      </c>
      <c r="K9" s="23">
        <f t="shared" si="11"/>
        <v>6.4483333333333333</v>
      </c>
      <c r="L9" s="24">
        <f t="shared" si="3"/>
        <v>0</v>
      </c>
      <c r="M9" s="25">
        <f t="shared" si="4"/>
        <v>0</v>
      </c>
      <c r="N9" s="26">
        <f>ROUND(V9*Hauptstelle!$J$55, -2)</f>
        <v>0</v>
      </c>
      <c r="O9" s="27">
        <f t="shared" si="5"/>
        <v>0</v>
      </c>
      <c r="P9" s="24">
        <f t="shared" si="6"/>
        <v>0</v>
      </c>
      <c r="Q9" s="24">
        <f>(P9*(1/Hauptstelle!$J$53))+((L9/100)*Hauptstelle!$J$54)</f>
        <v>0</v>
      </c>
      <c r="R9" s="28">
        <f t="shared" si="7"/>
        <v>0</v>
      </c>
      <c r="S9" s="29">
        <f>R9/Hauptstelle!$R$48</f>
        <v>0</v>
      </c>
      <c r="T9" s="28">
        <f t="shared" si="8"/>
        <v>0</v>
      </c>
      <c r="U9" s="29">
        <f>T9/Hauptstelle!$T$48</f>
        <v>0</v>
      </c>
      <c r="V9" s="29">
        <f t="shared" si="9"/>
        <v>0</v>
      </c>
      <c r="W9" s="16">
        <f t="shared" si="10"/>
        <v>0</v>
      </c>
    </row>
    <row r="10" spans="1:23" x14ac:dyDescent="0.15">
      <c r="A10" s="134" t="s">
        <v>44</v>
      </c>
      <c r="B10" s="30">
        <v>28</v>
      </c>
      <c r="C10" s="30"/>
      <c r="D10" s="16">
        <f t="shared" si="0"/>
        <v>0</v>
      </c>
      <c r="E10" s="30"/>
      <c r="F10" s="47">
        <f>E10/Hauptstelle!$E$51*100</f>
        <v>0</v>
      </c>
      <c r="G10" s="19">
        <v>13.95</v>
      </c>
      <c r="H10" s="20" t="e">
        <f t="shared" si="1"/>
        <v>#DIV/0!</v>
      </c>
      <c r="I10" s="21" t="e">
        <f t="shared" si="2"/>
        <v>#DIV/0!</v>
      </c>
      <c r="J10" s="22">
        <v>50</v>
      </c>
      <c r="K10" s="23">
        <f t="shared" si="11"/>
        <v>6.083333333333333</v>
      </c>
      <c r="L10" s="24">
        <f t="shared" si="3"/>
        <v>0</v>
      </c>
      <c r="M10" s="25">
        <f t="shared" si="4"/>
        <v>0</v>
      </c>
      <c r="N10" s="26">
        <f>ROUND(V10*Hauptstelle!$J$55, -2)</f>
        <v>0</v>
      </c>
      <c r="O10" s="27">
        <f t="shared" si="5"/>
        <v>0</v>
      </c>
      <c r="P10" s="24">
        <f t="shared" si="6"/>
        <v>0</v>
      </c>
      <c r="Q10" s="24">
        <f>(P10*(1/Hauptstelle!$J$53))+((L10/100)*Hauptstelle!$J$54)</f>
        <v>0</v>
      </c>
      <c r="R10" s="28">
        <f t="shared" si="7"/>
        <v>0</v>
      </c>
      <c r="S10" s="29">
        <f>R10/Hauptstelle!$R$48</f>
        <v>0</v>
      </c>
      <c r="T10" s="28">
        <f t="shared" si="8"/>
        <v>0</v>
      </c>
      <c r="U10" s="29">
        <f>T10/Hauptstelle!$T$48</f>
        <v>0</v>
      </c>
      <c r="V10" s="29">
        <f t="shared" si="9"/>
        <v>0</v>
      </c>
      <c r="W10" s="16">
        <f t="shared" si="10"/>
        <v>0</v>
      </c>
    </row>
    <row r="11" spans="1:23" x14ac:dyDescent="0.15">
      <c r="A11" s="134" t="s">
        <v>45</v>
      </c>
      <c r="B11" s="30">
        <v>28</v>
      </c>
      <c r="C11" s="30"/>
      <c r="D11" s="16">
        <f t="shared" si="0"/>
        <v>0</v>
      </c>
      <c r="E11" s="30"/>
      <c r="F11" s="47">
        <f>E11/Hauptstelle!$E$51*100</f>
        <v>0</v>
      </c>
      <c r="G11" s="19">
        <v>25</v>
      </c>
      <c r="H11" s="20" t="e">
        <f t="shared" si="1"/>
        <v>#DIV/0!</v>
      </c>
      <c r="I11" s="21" t="e">
        <f t="shared" si="2"/>
        <v>#DIV/0!</v>
      </c>
      <c r="J11" s="22">
        <v>50</v>
      </c>
      <c r="K11" s="23">
        <f t="shared" si="11"/>
        <v>6.083333333333333</v>
      </c>
      <c r="L11" s="24">
        <f t="shared" si="3"/>
        <v>0</v>
      </c>
      <c r="M11" s="25">
        <f t="shared" si="4"/>
        <v>0</v>
      </c>
      <c r="N11" s="26">
        <f>ROUND(V11*Hauptstelle!$J$55, -2)</f>
        <v>0</v>
      </c>
      <c r="O11" s="27">
        <f t="shared" si="5"/>
        <v>0</v>
      </c>
      <c r="P11" s="24">
        <f t="shared" si="6"/>
        <v>0</v>
      </c>
      <c r="Q11" s="24">
        <f>(P11*(1/Hauptstelle!$J$53))+((L11/100)*Hauptstelle!$J$54)</f>
        <v>0</v>
      </c>
      <c r="R11" s="28">
        <f t="shared" si="7"/>
        <v>0</v>
      </c>
      <c r="S11" s="29">
        <f>R11/Hauptstelle!$R$48</f>
        <v>0</v>
      </c>
      <c r="T11" s="28">
        <f t="shared" si="8"/>
        <v>0</v>
      </c>
      <c r="U11" s="29">
        <f>T11/Hauptstelle!$T$48</f>
        <v>0</v>
      </c>
      <c r="V11" s="29">
        <f t="shared" si="9"/>
        <v>0</v>
      </c>
      <c r="W11" s="16">
        <f t="shared" si="10"/>
        <v>0</v>
      </c>
    </row>
    <row r="12" spans="1:23" x14ac:dyDescent="0.15">
      <c r="A12" s="134" t="s">
        <v>46</v>
      </c>
      <c r="B12" s="30">
        <v>28</v>
      </c>
      <c r="C12" s="30">
        <v>1345</v>
      </c>
      <c r="D12" s="16">
        <f t="shared" si="0"/>
        <v>12.18186758445793</v>
      </c>
      <c r="E12" s="30">
        <v>4532</v>
      </c>
      <c r="F12" s="47">
        <f>E12/Hauptstelle!$E$51*100</f>
        <v>0.43712052161248477</v>
      </c>
      <c r="G12" s="19">
        <v>9.4499999999999993</v>
      </c>
      <c r="H12" s="20">
        <f t="shared" si="1"/>
        <v>3.3695167286245353</v>
      </c>
      <c r="I12" s="21">
        <f t="shared" si="2"/>
        <v>74.151652492743295</v>
      </c>
      <c r="J12" s="22">
        <v>47</v>
      </c>
      <c r="K12" s="23">
        <f t="shared" si="11"/>
        <v>6.4483333333333333</v>
      </c>
      <c r="L12" s="24">
        <f t="shared" si="3"/>
        <v>792.52071014164403</v>
      </c>
      <c r="M12" s="25">
        <f t="shared" si="4"/>
        <v>-552.47928985835597</v>
      </c>
      <c r="N12" s="26">
        <f>ROUND(V12*Hauptstelle!$J$55, -2)</f>
        <v>300</v>
      </c>
      <c r="O12" s="27">
        <f t="shared" si="5"/>
        <v>702.81726544326705</v>
      </c>
      <c r="P12" s="24">
        <f t="shared" si="6"/>
        <v>0</v>
      </c>
      <c r="Q12" s="24">
        <f>(P12*(1/Hauptstelle!$J$53))+((L12/100)*Hauptstelle!$J$54)</f>
        <v>39.6260355070822</v>
      </c>
      <c r="R12" s="28">
        <f t="shared" si="7"/>
        <v>374.46603554192677</v>
      </c>
      <c r="S12" s="29">
        <f>R12/Hauptstelle!$R$48</f>
        <v>1.7278750629720946E-3</v>
      </c>
      <c r="T12" s="28">
        <f t="shared" si="8"/>
        <v>42827.399999999994</v>
      </c>
      <c r="U12" s="29">
        <f>T12/Hauptstelle!$T$48</f>
        <v>3.2903532981870191E-3</v>
      </c>
      <c r="V12" s="29">
        <f t="shared" si="9"/>
        <v>2.5091141805795567E-3</v>
      </c>
      <c r="W12" s="16">
        <f t="shared" si="10"/>
        <v>126896</v>
      </c>
    </row>
    <row r="13" spans="1:23" x14ac:dyDescent="0.15">
      <c r="A13" s="134" t="s">
        <v>47</v>
      </c>
      <c r="B13" s="30">
        <v>28</v>
      </c>
      <c r="C13" s="30"/>
      <c r="D13" s="16">
        <f t="shared" si="0"/>
        <v>0</v>
      </c>
      <c r="E13" s="30"/>
      <c r="F13" s="47">
        <f>E13/Hauptstelle!$E$51*100</f>
        <v>0</v>
      </c>
      <c r="G13" s="19">
        <v>30</v>
      </c>
      <c r="H13" s="20" t="e">
        <f t="shared" si="1"/>
        <v>#DIV/0!</v>
      </c>
      <c r="I13" s="21" t="e">
        <f t="shared" si="2"/>
        <v>#DIV/0!</v>
      </c>
      <c r="J13" s="22">
        <v>73</v>
      </c>
      <c r="K13" s="23">
        <f t="shared" si="11"/>
        <v>3.2850000000000001</v>
      </c>
      <c r="L13" s="24">
        <f t="shared" si="3"/>
        <v>0</v>
      </c>
      <c r="M13" s="25">
        <f t="shared" si="4"/>
        <v>0</v>
      </c>
      <c r="N13" s="26">
        <f>ROUND(V13*Hauptstelle!$J$55, -2)</f>
        <v>0</v>
      </c>
      <c r="O13" s="27">
        <f t="shared" si="5"/>
        <v>0</v>
      </c>
      <c r="P13" s="24">
        <f t="shared" si="6"/>
        <v>0</v>
      </c>
      <c r="Q13" s="24">
        <f>(P13*(1/Hauptstelle!$J$53))+((L13/100)*Hauptstelle!$J$54)</f>
        <v>0</v>
      </c>
      <c r="R13" s="28">
        <f t="shared" si="7"/>
        <v>0</v>
      </c>
      <c r="S13" s="29">
        <f>R13/Hauptstelle!$R$48</f>
        <v>0</v>
      </c>
      <c r="T13" s="28">
        <f t="shared" si="8"/>
        <v>0</v>
      </c>
      <c r="U13" s="29">
        <f>T13/Hauptstelle!$T$48</f>
        <v>0</v>
      </c>
      <c r="V13" s="29">
        <f t="shared" si="9"/>
        <v>0</v>
      </c>
      <c r="W13" s="16">
        <f t="shared" si="10"/>
        <v>0</v>
      </c>
    </row>
    <row r="14" spans="1:23" x14ac:dyDescent="0.15">
      <c r="A14" s="134" t="s">
        <v>48</v>
      </c>
      <c r="B14" s="30">
        <v>28</v>
      </c>
      <c r="C14" s="30"/>
      <c r="D14" s="16">
        <f t="shared" si="0"/>
        <v>0</v>
      </c>
      <c r="E14" s="30"/>
      <c r="F14" s="47">
        <f>E14/Hauptstelle!$E$51*100</f>
        <v>0</v>
      </c>
      <c r="G14" s="19">
        <v>15</v>
      </c>
      <c r="H14" s="20" t="e">
        <f t="shared" si="1"/>
        <v>#DIV/0!</v>
      </c>
      <c r="I14" s="21" t="e">
        <f t="shared" si="2"/>
        <v>#DIV/0!</v>
      </c>
      <c r="J14" s="22">
        <v>60</v>
      </c>
      <c r="K14" s="23">
        <f t="shared" si="11"/>
        <v>4.8666666666666663</v>
      </c>
      <c r="L14" s="24">
        <f t="shared" si="3"/>
        <v>0</v>
      </c>
      <c r="M14" s="25">
        <f t="shared" si="4"/>
        <v>0</v>
      </c>
      <c r="N14" s="26">
        <f>ROUND(V14*Hauptstelle!$J$55, -2)</f>
        <v>0</v>
      </c>
      <c r="O14" s="27">
        <f t="shared" si="5"/>
        <v>0</v>
      </c>
      <c r="P14" s="24">
        <f t="shared" si="6"/>
        <v>0</v>
      </c>
      <c r="Q14" s="24">
        <f>(P14*(1/Hauptstelle!$J$53))+((L14/100)*Hauptstelle!$J$54)</f>
        <v>0</v>
      </c>
      <c r="R14" s="28">
        <f t="shared" si="7"/>
        <v>0</v>
      </c>
      <c r="S14" s="29">
        <f>R14/Hauptstelle!$R$48</f>
        <v>0</v>
      </c>
      <c r="T14" s="28">
        <f t="shared" si="8"/>
        <v>0</v>
      </c>
      <c r="U14" s="29">
        <f>T14/Hauptstelle!$T$48</f>
        <v>0</v>
      </c>
      <c r="V14" s="29">
        <f t="shared" si="9"/>
        <v>0</v>
      </c>
      <c r="W14" s="16">
        <f t="shared" si="10"/>
        <v>0</v>
      </c>
    </row>
    <row r="15" spans="1:23" x14ac:dyDescent="0.15">
      <c r="A15" s="134" t="s">
        <v>49</v>
      </c>
      <c r="B15" s="30">
        <v>7</v>
      </c>
      <c r="C15" s="30"/>
      <c r="D15" s="16">
        <f t="shared" si="0"/>
        <v>0</v>
      </c>
      <c r="E15" s="30"/>
      <c r="F15" s="47">
        <f>E15/Hauptstelle!$E$51*100</f>
        <v>0</v>
      </c>
      <c r="G15" s="19">
        <v>55</v>
      </c>
      <c r="H15" s="20" t="e">
        <f t="shared" si="1"/>
        <v>#DIV/0!</v>
      </c>
      <c r="I15" s="21" t="e">
        <f t="shared" si="2"/>
        <v>#DIV/0!</v>
      </c>
      <c r="J15" s="22">
        <v>35</v>
      </c>
      <c r="K15" s="23">
        <f t="shared" si="11"/>
        <v>7.9083333333333332</v>
      </c>
      <c r="L15" s="24">
        <f t="shared" si="3"/>
        <v>0</v>
      </c>
      <c r="M15" s="25">
        <f t="shared" si="4"/>
        <v>0</v>
      </c>
      <c r="N15" s="26">
        <f>ROUND(V15*Hauptstelle!$J$55, -2)</f>
        <v>0</v>
      </c>
      <c r="O15" s="27">
        <f t="shared" si="5"/>
        <v>0</v>
      </c>
      <c r="P15" s="24">
        <f t="shared" si="6"/>
        <v>0</v>
      </c>
      <c r="Q15" s="24">
        <f>(P15*(1/Hauptstelle!$J$53))+((L15/100)*Hauptstelle!$J$54)</f>
        <v>0</v>
      </c>
      <c r="R15" s="28">
        <f t="shared" si="7"/>
        <v>0</v>
      </c>
      <c r="S15" s="29">
        <f>R15/Hauptstelle!$R$48</f>
        <v>0</v>
      </c>
      <c r="T15" s="28">
        <f t="shared" si="8"/>
        <v>0</v>
      </c>
      <c r="U15" s="29">
        <f>T15/Hauptstelle!$T$48</f>
        <v>0</v>
      </c>
      <c r="V15" s="29">
        <f t="shared" si="9"/>
        <v>0</v>
      </c>
      <c r="W15" s="16">
        <f t="shared" si="10"/>
        <v>0</v>
      </c>
    </row>
    <row r="16" spans="1:23" x14ac:dyDescent="0.15">
      <c r="A16" s="134" t="s">
        <v>50</v>
      </c>
      <c r="B16" s="30">
        <v>28</v>
      </c>
      <c r="C16" s="30"/>
      <c r="D16" s="16">
        <f t="shared" si="0"/>
        <v>0</v>
      </c>
      <c r="E16" s="30"/>
      <c r="F16" s="47">
        <f>E16/Hauptstelle!$E$51*100</f>
        <v>0</v>
      </c>
      <c r="G16" s="19">
        <v>20.45</v>
      </c>
      <c r="H16" s="20" t="e">
        <f t="shared" si="1"/>
        <v>#DIV/0!</v>
      </c>
      <c r="I16" s="21" t="e">
        <f t="shared" si="2"/>
        <v>#DIV/0!</v>
      </c>
      <c r="J16" s="22">
        <v>35</v>
      </c>
      <c r="K16" s="23">
        <f t="shared" si="11"/>
        <v>7.9083333333333332</v>
      </c>
      <c r="L16" s="24">
        <f t="shared" si="3"/>
        <v>0</v>
      </c>
      <c r="M16" s="25">
        <f t="shared" si="4"/>
        <v>0</v>
      </c>
      <c r="N16" s="26">
        <f>ROUND(V16*Hauptstelle!$J$55, -2)</f>
        <v>0</v>
      </c>
      <c r="O16" s="27">
        <f t="shared" si="5"/>
        <v>0</v>
      </c>
      <c r="P16" s="24">
        <f t="shared" si="6"/>
        <v>0</v>
      </c>
      <c r="Q16" s="24">
        <f>(P16*(1/Hauptstelle!$J$53))+((L16/100)*Hauptstelle!$J$54)</f>
        <v>0</v>
      </c>
      <c r="R16" s="28">
        <f t="shared" si="7"/>
        <v>0</v>
      </c>
      <c r="S16" s="29">
        <f>R16/Hauptstelle!$R$48</f>
        <v>0</v>
      </c>
      <c r="T16" s="28">
        <f t="shared" si="8"/>
        <v>0</v>
      </c>
      <c r="U16" s="29">
        <f>T16/Hauptstelle!$T$48</f>
        <v>0</v>
      </c>
      <c r="V16" s="29">
        <f t="shared" si="9"/>
        <v>0</v>
      </c>
      <c r="W16" s="16">
        <f t="shared" si="10"/>
        <v>0</v>
      </c>
    </row>
    <row r="17" spans="1:23" x14ac:dyDescent="0.15">
      <c r="A17" s="134" t="s">
        <v>4</v>
      </c>
      <c r="B17" s="30">
        <v>56</v>
      </c>
      <c r="C17" s="30"/>
      <c r="D17" s="16">
        <f t="shared" si="0"/>
        <v>0</v>
      </c>
      <c r="E17" s="30"/>
      <c r="F17" s="47">
        <f>E17/Hauptstelle!$E$51*100</f>
        <v>0</v>
      </c>
      <c r="G17" s="19">
        <v>30</v>
      </c>
      <c r="H17" s="20" t="e">
        <f t="shared" si="1"/>
        <v>#DIV/0!</v>
      </c>
      <c r="I17" s="21" t="e">
        <f t="shared" si="2"/>
        <v>#DIV/0!</v>
      </c>
      <c r="J17" s="22">
        <v>78</v>
      </c>
      <c r="K17" s="23">
        <f t="shared" si="11"/>
        <v>2.6766666666666667</v>
      </c>
      <c r="L17" s="24">
        <f t="shared" si="3"/>
        <v>0</v>
      </c>
      <c r="M17" s="25">
        <f t="shared" si="4"/>
        <v>0</v>
      </c>
      <c r="N17" s="26">
        <f>ROUND(V17*Hauptstelle!$J$55, -2)</f>
        <v>0</v>
      </c>
      <c r="O17" s="27">
        <f t="shared" si="5"/>
        <v>0</v>
      </c>
      <c r="P17" s="24">
        <f t="shared" si="6"/>
        <v>0</v>
      </c>
      <c r="Q17" s="24">
        <f>(P17*(1/Hauptstelle!$J$53))+((L17/100)*Hauptstelle!$J$54)</f>
        <v>0</v>
      </c>
      <c r="R17" s="28">
        <f t="shared" si="7"/>
        <v>0</v>
      </c>
      <c r="S17" s="29">
        <f>R17/Hauptstelle!$R$48</f>
        <v>0</v>
      </c>
      <c r="T17" s="28">
        <f t="shared" si="8"/>
        <v>0</v>
      </c>
      <c r="U17" s="29">
        <f>T17/Hauptstelle!$T$48</f>
        <v>0</v>
      </c>
      <c r="V17" s="29">
        <f t="shared" si="9"/>
        <v>0</v>
      </c>
      <c r="W17" s="16">
        <f t="shared" si="10"/>
        <v>0</v>
      </c>
    </row>
    <row r="18" spans="1:23" x14ac:dyDescent="0.15">
      <c r="A18" s="134" t="s">
        <v>51</v>
      </c>
      <c r="B18" s="30">
        <v>28</v>
      </c>
      <c r="C18" s="30"/>
      <c r="D18" s="16">
        <f t="shared" si="0"/>
        <v>0</v>
      </c>
      <c r="E18" s="30"/>
      <c r="F18" s="47">
        <f>E18/Hauptstelle!$E$51*100</f>
        <v>0</v>
      </c>
      <c r="G18" s="19">
        <v>25</v>
      </c>
      <c r="H18" s="20" t="e">
        <f t="shared" si="1"/>
        <v>#DIV/0!</v>
      </c>
      <c r="I18" s="21" t="e">
        <f t="shared" si="2"/>
        <v>#DIV/0!</v>
      </c>
      <c r="J18" s="22">
        <v>73</v>
      </c>
      <c r="K18" s="23">
        <f t="shared" si="11"/>
        <v>3.2850000000000001</v>
      </c>
      <c r="L18" s="24">
        <f t="shared" si="3"/>
        <v>0</v>
      </c>
      <c r="M18" s="25">
        <f t="shared" si="4"/>
        <v>0</v>
      </c>
      <c r="N18" s="26">
        <f>ROUND(V18*Hauptstelle!$J$55, -2)</f>
        <v>0</v>
      </c>
      <c r="O18" s="27">
        <f t="shared" si="5"/>
        <v>0</v>
      </c>
      <c r="P18" s="24">
        <f t="shared" si="6"/>
        <v>0</v>
      </c>
      <c r="Q18" s="24">
        <f>(P18*(1/Hauptstelle!$J$53))+((L18/100)*Hauptstelle!$J$54)</f>
        <v>0</v>
      </c>
      <c r="R18" s="28">
        <f t="shared" si="7"/>
        <v>0</v>
      </c>
      <c r="S18" s="29">
        <f>R18/Hauptstelle!$R$48</f>
        <v>0</v>
      </c>
      <c r="T18" s="28">
        <f t="shared" si="8"/>
        <v>0</v>
      </c>
      <c r="U18" s="29">
        <f>T18/Hauptstelle!$T$48</f>
        <v>0</v>
      </c>
      <c r="V18" s="29">
        <f t="shared" si="9"/>
        <v>0</v>
      </c>
      <c r="W18" s="16">
        <f t="shared" si="10"/>
        <v>0</v>
      </c>
    </row>
    <row r="19" spans="1:23" x14ac:dyDescent="0.15">
      <c r="A19" s="134" t="s">
        <v>53</v>
      </c>
      <c r="B19" s="30">
        <v>28</v>
      </c>
      <c r="C19" s="30"/>
      <c r="D19" s="16">
        <f t="shared" si="0"/>
        <v>0</v>
      </c>
      <c r="E19" s="30"/>
      <c r="F19" s="47">
        <f>E19/Hauptstelle!$E$51*100</f>
        <v>0</v>
      </c>
      <c r="G19" s="19">
        <v>22</v>
      </c>
      <c r="H19" s="20" t="e">
        <f t="shared" si="1"/>
        <v>#DIV/0!</v>
      </c>
      <c r="I19" s="21" t="e">
        <f t="shared" si="2"/>
        <v>#DIV/0!</v>
      </c>
      <c r="J19" s="22">
        <v>44</v>
      </c>
      <c r="K19" s="23">
        <f t="shared" si="11"/>
        <v>6.8133333333333335</v>
      </c>
      <c r="L19" s="24">
        <f t="shared" si="3"/>
        <v>0</v>
      </c>
      <c r="M19" s="25">
        <f t="shared" si="4"/>
        <v>0</v>
      </c>
      <c r="N19" s="26">
        <f>ROUND(V19*Hauptstelle!$J$55, -2)</f>
        <v>0</v>
      </c>
      <c r="O19" s="27">
        <f t="shared" si="5"/>
        <v>0</v>
      </c>
      <c r="P19" s="24">
        <f t="shared" si="6"/>
        <v>0</v>
      </c>
      <c r="Q19" s="24">
        <f>(P19*(1/Hauptstelle!$J$53))+((L19/100)*Hauptstelle!$J$54)</f>
        <v>0</v>
      </c>
      <c r="R19" s="28">
        <f t="shared" si="7"/>
        <v>0</v>
      </c>
      <c r="S19" s="29">
        <f>R19/Hauptstelle!$R$48</f>
        <v>0</v>
      </c>
      <c r="T19" s="28">
        <f t="shared" si="8"/>
        <v>0</v>
      </c>
      <c r="U19" s="29">
        <f>T19/Hauptstelle!$T$48</f>
        <v>0</v>
      </c>
      <c r="V19" s="29">
        <f t="shared" si="9"/>
        <v>0</v>
      </c>
      <c r="W19" s="16">
        <f t="shared" si="10"/>
        <v>0</v>
      </c>
    </row>
    <row r="20" spans="1:23" x14ac:dyDescent="0.15">
      <c r="A20" s="134" t="s">
        <v>54</v>
      </c>
      <c r="B20" s="30">
        <v>28</v>
      </c>
      <c r="C20" s="30">
        <v>102</v>
      </c>
      <c r="D20" s="16">
        <f t="shared" si="0"/>
        <v>0.92382936328231136</v>
      </c>
      <c r="E20" s="30">
        <v>982</v>
      </c>
      <c r="F20" s="47">
        <f>E20/Hauptstelle!$E$51*100</f>
        <v>9.4715876483552522E-2</v>
      </c>
      <c r="G20" s="19">
        <v>24</v>
      </c>
      <c r="H20" s="20">
        <f t="shared" si="1"/>
        <v>9.6274509803921564</v>
      </c>
      <c r="I20" s="21">
        <f t="shared" si="2"/>
        <v>26.145581520279347</v>
      </c>
      <c r="J20" s="22">
        <v>50</v>
      </c>
      <c r="K20" s="23">
        <f t="shared" si="11"/>
        <v>6.083333333333333</v>
      </c>
      <c r="L20" s="24">
        <f t="shared" si="3"/>
        <v>182.02794739643429</v>
      </c>
      <c r="M20" s="25">
        <f t="shared" si="4"/>
        <v>80.027947396434286</v>
      </c>
      <c r="N20" s="26">
        <f>ROUND(V20*Hauptstelle!$J$55, -2)</f>
        <v>200</v>
      </c>
      <c r="O20" s="27">
        <f t="shared" si="5"/>
        <v>161.42465753424659</v>
      </c>
      <c r="P20" s="24">
        <f t="shared" si="6"/>
        <v>80.027947396434286</v>
      </c>
      <c r="Q20" s="24">
        <f>(P20*(1/Hauptstelle!$J$53))+((L20/100)*Hauptstelle!$J$54)</f>
        <v>17.104192109465146</v>
      </c>
      <c r="R20" s="28">
        <f t="shared" si="7"/>
        <v>410.5006106271635</v>
      </c>
      <c r="S20" s="29">
        <f>R20/Hauptstelle!$R$48</f>
        <v>1.8941471351627509E-3</v>
      </c>
      <c r="T20" s="28">
        <f t="shared" si="8"/>
        <v>23568</v>
      </c>
      <c r="U20" s="29">
        <f>T20/Hauptstelle!$T$48</f>
        <v>1.8106877030048913E-3</v>
      </c>
      <c r="V20" s="29">
        <f t="shared" si="9"/>
        <v>1.8524174190838211E-3</v>
      </c>
      <c r="W20" s="16">
        <f t="shared" si="10"/>
        <v>27496</v>
      </c>
    </row>
    <row r="21" spans="1:23" x14ac:dyDescent="0.15">
      <c r="A21" s="134" t="s">
        <v>52</v>
      </c>
      <c r="B21" s="30">
        <v>28</v>
      </c>
      <c r="C21" s="30"/>
      <c r="D21" s="16">
        <f t="shared" si="0"/>
        <v>0</v>
      </c>
      <c r="E21" s="30"/>
      <c r="F21" s="47">
        <f>E21/Hauptstelle!$E$51*100</f>
        <v>0</v>
      </c>
      <c r="G21" s="19">
        <v>21</v>
      </c>
      <c r="H21" s="20" t="e">
        <f t="shared" si="1"/>
        <v>#DIV/0!</v>
      </c>
      <c r="I21" s="21" t="e">
        <f t="shared" si="2"/>
        <v>#DIV/0!</v>
      </c>
      <c r="J21" s="22">
        <v>73</v>
      </c>
      <c r="K21" s="23">
        <f t="shared" si="11"/>
        <v>3.2850000000000001</v>
      </c>
      <c r="L21" s="24">
        <f t="shared" si="3"/>
        <v>0</v>
      </c>
      <c r="M21" s="25">
        <f t="shared" si="4"/>
        <v>0</v>
      </c>
      <c r="N21" s="26">
        <f>ROUND(V21*Hauptstelle!$J$55, -2)</f>
        <v>0</v>
      </c>
      <c r="O21" s="27">
        <f t="shared" si="5"/>
        <v>0</v>
      </c>
      <c r="P21" s="24">
        <f t="shared" si="6"/>
        <v>0</v>
      </c>
      <c r="Q21" s="24">
        <f>(P21*(1/Hauptstelle!$J$53))+((L21/100)*Hauptstelle!$J$54)</f>
        <v>0</v>
      </c>
      <c r="R21" s="28">
        <f t="shared" si="7"/>
        <v>0</v>
      </c>
      <c r="S21" s="29">
        <f>R21/Hauptstelle!$R$48</f>
        <v>0</v>
      </c>
      <c r="T21" s="28">
        <f t="shared" si="8"/>
        <v>0</v>
      </c>
      <c r="U21" s="29">
        <f>T21/Hauptstelle!$T$48</f>
        <v>0</v>
      </c>
      <c r="V21" s="29">
        <f t="shared" si="9"/>
        <v>0</v>
      </c>
      <c r="W21" s="16">
        <f t="shared" si="10"/>
        <v>0</v>
      </c>
    </row>
    <row r="22" spans="1:23" x14ac:dyDescent="0.15">
      <c r="A22" s="134" t="s">
        <v>55</v>
      </c>
      <c r="B22" s="30">
        <v>28</v>
      </c>
      <c r="C22" s="30"/>
      <c r="D22" s="16">
        <f t="shared" si="0"/>
        <v>0</v>
      </c>
      <c r="E22" s="30"/>
      <c r="F22" s="47">
        <f>E22/Hauptstelle!$E$51*100</f>
        <v>0</v>
      </c>
      <c r="G22" s="19">
        <v>13.5</v>
      </c>
      <c r="H22" s="20" t="e">
        <f t="shared" si="1"/>
        <v>#DIV/0!</v>
      </c>
      <c r="I22" s="21" t="e">
        <f t="shared" si="2"/>
        <v>#DIV/0!</v>
      </c>
      <c r="J22" s="22">
        <v>44</v>
      </c>
      <c r="K22" s="23">
        <f t="shared" si="11"/>
        <v>6.8133333333333335</v>
      </c>
      <c r="L22" s="24">
        <f t="shared" si="3"/>
        <v>0</v>
      </c>
      <c r="M22" s="25">
        <f t="shared" si="4"/>
        <v>0</v>
      </c>
      <c r="N22" s="26">
        <f>ROUND(V22*Hauptstelle!$J$55, -2)</f>
        <v>0</v>
      </c>
      <c r="O22" s="27">
        <f t="shared" si="5"/>
        <v>0</v>
      </c>
      <c r="P22" s="24">
        <f t="shared" si="6"/>
        <v>0</v>
      </c>
      <c r="Q22" s="24">
        <f>(P22*(1/Hauptstelle!$J$53))+((L22/100)*Hauptstelle!$J$54)</f>
        <v>0</v>
      </c>
      <c r="R22" s="28">
        <f t="shared" si="7"/>
        <v>0</v>
      </c>
      <c r="S22" s="29">
        <f>R22/Hauptstelle!$R$48</f>
        <v>0</v>
      </c>
      <c r="T22" s="28">
        <f t="shared" si="8"/>
        <v>0</v>
      </c>
      <c r="U22" s="29">
        <f>T22/Hauptstelle!$T$48</f>
        <v>0</v>
      </c>
      <c r="V22" s="29">
        <f t="shared" si="9"/>
        <v>0</v>
      </c>
      <c r="W22" s="16">
        <f t="shared" si="10"/>
        <v>0</v>
      </c>
    </row>
    <row r="23" spans="1:23" x14ac:dyDescent="0.15">
      <c r="A23" s="134" t="s">
        <v>56</v>
      </c>
      <c r="B23" s="30">
        <v>28</v>
      </c>
      <c r="C23" s="30"/>
      <c r="D23" s="16">
        <f>Hauptstelle!C786/$C$37*100</f>
        <v>0</v>
      </c>
      <c r="E23" s="30"/>
      <c r="F23" s="47">
        <f>E23/Hauptstelle!$E$51*100</f>
        <v>0</v>
      </c>
      <c r="G23" s="19">
        <v>18.899999999999999</v>
      </c>
      <c r="H23" s="20" t="e">
        <f t="shared" si="1"/>
        <v>#DIV/0!</v>
      </c>
      <c r="I23" s="21" t="e">
        <f t="shared" si="2"/>
        <v>#DIV/0!</v>
      </c>
      <c r="J23" s="22">
        <v>50</v>
      </c>
      <c r="K23" s="23">
        <f t="shared" si="11"/>
        <v>6.083333333333333</v>
      </c>
      <c r="L23" s="24">
        <f t="shared" si="3"/>
        <v>0</v>
      </c>
      <c r="M23" s="25">
        <f t="shared" si="4"/>
        <v>0</v>
      </c>
      <c r="N23" s="26">
        <f>ROUND(V23*Hauptstelle!$J$55, -2)</f>
        <v>0</v>
      </c>
      <c r="O23" s="27">
        <f t="shared" si="5"/>
        <v>0</v>
      </c>
      <c r="P23" s="24">
        <f t="shared" si="6"/>
        <v>0</v>
      </c>
      <c r="Q23" s="24">
        <f>(P23*(1/Hauptstelle!$J$53))+((L23/100)*Hauptstelle!$J$54)</f>
        <v>0</v>
      </c>
      <c r="R23" s="28">
        <f t="shared" si="7"/>
        <v>0</v>
      </c>
      <c r="S23" s="29">
        <f>R23/Hauptstelle!$R$48</f>
        <v>0</v>
      </c>
      <c r="T23" s="28">
        <f t="shared" si="8"/>
        <v>0</v>
      </c>
      <c r="U23" s="29">
        <f>T23/Hauptstelle!$T$48</f>
        <v>0</v>
      </c>
      <c r="V23" s="29">
        <f t="shared" si="9"/>
        <v>0</v>
      </c>
      <c r="W23" s="16">
        <f t="shared" si="10"/>
        <v>0</v>
      </c>
    </row>
    <row r="24" spans="1:23" x14ac:dyDescent="0.15">
      <c r="A24" s="134" t="s">
        <v>5</v>
      </c>
      <c r="B24" s="30">
        <v>28</v>
      </c>
      <c r="C24" s="30"/>
      <c r="D24" s="16">
        <f t="shared" ref="D24:D36" si="12">C24/$C$37*100</f>
        <v>0</v>
      </c>
      <c r="E24" s="30"/>
      <c r="F24" s="47">
        <f>E24/Hauptstelle!$E$51*100</f>
        <v>0</v>
      </c>
      <c r="G24" s="19">
        <v>7.67</v>
      </c>
      <c r="H24" s="20" t="e">
        <f t="shared" si="1"/>
        <v>#DIV/0!</v>
      </c>
      <c r="I24" s="21" t="e">
        <f t="shared" si="2"/>
        <v>#DIV/0!</v>
      </c>
      <c r="J24" s="22">
        <v>78</v>
      </c>
      <c r="K24" s="23">
        <f t="shared" si="11"/>
        <v>2.6766666666666667</v>
      </c>
      <c r="L24" s="24">
        <f t="shared" si="3"/>
        <v>0</v>
      </c>
      <c r="M24" s="25">
        <f t="shared" si="4"/>
        <v>0</v>
      </c>
      <c r="N24" s="26">
        <f>ROUND(V24*Hauptstelle!$J$55, -2)</f>
        <v>0</v>
      </c>
      <c r="O24" s="27">
        <f t="shared" si="5"/>
        <v>0</v>
      </c>
      <c r="P24" s="24">
        <f t="shared" si="6"/>
        <v>0</v>
      </c>
      <c r="Q24" s="24">
        <f>(P24*(1/Hauptstelle!$J$53))+((L24/100)*Hauptstelle!$J$54)</f>
        <v>0</v>
      </c>
      <c r="R24" s="28">
        <f t="shared" si="7"/>
        <v>0</v>
      </c>
      <c r="S24" s="29">
        <f>R24/Hauptstelle!$R$48</f>
        <v>0</v>
      </c>
      <c r="T24" s="28">
        <f t="shared" si="8"/>
        <v>0</v>
      </c>
      <c r="U24" s="29">
        <f>T24/Hauptstelle!$T$48</f>
        <v>0</v>
      </c>
      <c r="V24" s="29">
        <f t="shared" si="9"/>
        <v>0</v>
      </c>
      <c r="W24" s="16">
        <f t="shared" si="10"/>
        <v>0</v>
      </c>
    </row>
    <row r="25" spans="1:23" x14ac:dyDescent="0.15">
      <c r="A25" s="134" t="s">
        <v>57</v>
      </c>
      <c r="B25" s="30">
        <v>28</v>
      </c>
      <c r="C25" s="30"/>
      <c r="D25" s="16">
        <f t="shared" si="12"/>
        <v>0</v>
      </c>
      <c r="E25" s="30"/>
      <c r="F25" s="47">
        <f>E25/Hauptstelle!$E$51*100</f>
        <v>0</v>
      </c>
      <c r="G25" s="19">
        <v>10</v>
      </c>
      <c r="H25" s="20" t="e">
        <f t="shared" si="1"/>
        <v>#DIV/0!</v>
      </c>
      <c r="I25" s="21" t="e">
        <f t="shared" si="2"/>
        <v>#DIV/0!</v>
      </c>
      <c r="J25" s="22">
        <v>70</v>
      </c>
      <c r="K25" s="23">
        <f t="shared" si="11"/>
        <v>3.65</v>
      </c>
      <c r="L25" s="24">
        <f t="shared" si="3"/>
        <v>0</v>
      </c>
      <c r="M25" s="25">
        <f t="shared" si="4"/>
        <v>0</v>
      </c>
      <c r="N25" s="26">
        <f>ROUND(V25*Hauptstelle!$J$55, -2)</f>
        <v>0</v>
      </c>
      <c r="O25" s="27">
        <f t="shared" si="5"/>
        <v>0</v>
      </c>
      <c r="P25" s="24">
        <f t="shared" si="6"/>
        <v>0</v>
      </c>
      <c r="Q25" s="24">
        <f>(P25*(1/Hauptstelle!$J$53))+((L25/100)*Hauptstelle!$J$54)</f>
        <v>0</v>
      </c>
      <c r="R25" s="28">
        <f t="shared" si="7"/>
        <v>0</v>
      </c>
      <c r="S25" s="29">
        <f>R25/Hauptstelle!$R$48</f>
        <v>0</v>
      </c>
      <c r="T25" s="28">
        <f t="shared" si="8"/>
        <v>0</v>
      </c>
      <c r="U25" s="29">
        <f>T25/Hauptstelle!$T$48</f>
        <v>0</v>
      </c>
      <c r="V25" s="29">
        <f t="shared" si="9"/>
        <v>0</v>
      </c>
      <c r="W25" s="16">
        <f t="shared" si="10"/>
        <v>0</v>
      </c>
    </row>
    <row r="26" spans="1:23" x14ac:dyDescent="0.15">
      <c r="A26" s="134" t="s">
        <v>58</v>
      </c>
      <c r="B26" s="30">
        <v>28</v>
      </c>
      <c r="C26" s="30"/>
      <c r="D26" s="16">
        <f t="shared" si="12"/>
        <v>0</v>
      </c>
      <c r="E26" s="30"/>
      <c r="F26" s="47">
        <f>E26/Hauptstelle!$E$51*100</f>
        <v>0</v>
      </c>
      <c r="G26" s="19">
        <v>10</v>
      </c>
      <c r="H26" s="20" t="e">
        <f t="shared" si="1"/>
        <v>#DIV/0!</v>
      </c>
      <c r="I26" s="21" t="e">
        <f t="shared" si="2"/>
        <v>#DIV/0!</v>
      </c>
      <c r="J26" s="22">
        <v>70</v>
      </c>
      <c r="K26" s="23">
        <f t="shared" si="11"/>
        <v>3.65</v>
      </c>
      <c r="L26" s="24">
        <f t="shared" si="3"/>
        <v>0</v>
      </c>
      <c r="M26" s="25">
        <f t="shared" si="4"/>
        <v>0</v>
      </c>
      <c r="N26" s="26">
        <f>ROUND(V26*Hauptstelle!$J$55, -2)</f>
        <v>0</v>
      </c>
      <c r="O26" s="27">
        <f t="shared" si="5"/>
        <v>0</v>
      </c>
      <c r="P26" s="24">
        <f t="shared" si="6"/>
        <v>0</v>
      </c>
      <c r="Q26" s="24">
        <f>(P26*(1/Hauptstelle!$J$53))+((L26/100)*Hauptstelle!$J$54)</f>
        <v>0</v>
      </c>
      <c r="R26" s="28">
        <f t="shared" si="7"/>
        <v>0</v>
      </c>
      <c r="S26" s="29">
        <f>R26/Hauptstelle!$R$48</f>
        <v>0</v>
      </c>
      <c r="T26" s="28">
        <f t="shared" si="8"/>
        <v>0</v>
      </c>
      <c r="U26" s="29">
        <f>T26/Hauptstelle!$T$48</f>
        <v>0</v>
      </c>
      <c r="V26" s="29">
        <f t="shared" si="9"/>
        <v>0</v>
      </c>
      <c r="W26" s="16">
        <f t="shared" si="10"/>
        <v>0</v>
      </c>
    </row>
    <row r="27" spans="1:23" x14ac:dyDescent="0.15">
      <c r="A27" s="134" t="s">
        <v>113</v>
      </c>
      <c r="B27" s="30">
        <v>28</v>
      </c>
      <c r="C27" s="30"/>
      <c r="D27" s="16">
        <f t="shared" si="12"/>
        <v>0</v>
      </c>
      <c r="E27" s="30"/>
      <c r="F27" s="47">
        <f>E27/Hauptstelle!$E$51*100</f>
        <v>0</v>
      </c>
      <c r="G27" s="19">
        <v>9.09</v>
      </c>
      <c r="H27" s="20" t="e">
        <f t="shared" si="1"/>
        <v>#DIV/0!</v>
      </c>
      <c r="I27" s="21" t="e">
        <f t="shared" si="2"/>
        <v>#DIV/0!</v>
      </c>
      <c r="J27" s="22">
        <v>30</v>
      </c>
      <c r="K27" s="23">
        <f t="shared" si="11"/>
        <v>8.5166666666666675</v>
      </c>
      <c r="L27" s="24">
        <f t="shared" si="3"/>
        <v>0</v>
      </c>
      <c r="M27" s="25">
        <f t="shared" si="4"/>
        <v>0</v>
      </c>
      <c r="N27" s="26">
        <f>ROUND(V27*Hauptstelle!$J$55, -2)</f>
        <v>0</v>
      </c>
      <c r="O27" s="27">
        <f t="shared" si="5"/>
        <v>0</v>
      </c>
      <c r="P27" s="24">
        <f t="shared" si="6"/>
        <v>0</v>
      </c>
      <c r="Q27" s="24">
        <f>(P27*(1/Hauptstelle!$J$53))+((L27/100)*Hauptstelle!$J$54)</f>
        <v>0</v>
      </c>
      <c r="R27" s="28">
        <f t="shared" si="7"/>
        <v>0</v>
      </c>
      <c r="S27" s="29">
        <f>R27/Hauptstelle!$R$48</f>
        <v>0</v>
      </c>
      <c r="T27" s="28">
        <f t="shared" si="8"/>
        <v>0</v>
      </c>
      <c r="U27" s="29">
        <f>T27/Hauptstelle!$T$48</f>
        <v>0</v>
      </c>
      <c r="V27" s="29">
        <f t="shared" si="9"/>
        <v>0</v>
      </c>
      <c r="W27" s="16">
        <f t="shared" si="10"/>
        <v>0</v>
      </c>
    </row>
    <row r="28" spans="1:23" x14ac:dyDescent="0.15">
      <c r="A28" s="134" t="s">
        <v>114</v>
      </c>
      <c r="B28" s="30">
        <v>28</v>
      </c>
      <c r="C28" s="30"/>
      <c r="D28" s="16">
        <f t="shared" si="12"/>
        <v>0</v>
      </c>
      <c r="E28" s="30"/>
      <c r="F28" s="47">
        <f>E28/Hauptstelle!$E$51*100</f>
        <v>0</v>
      </c>
      <c r="G28" s="19">
        <v>7</v>
      </c>
      <c r="H28" s="20" t="e">
        <f t="shared" si="1"/>
        <v>#DIV/0!</v>
      </c>
      <c r="I28" s="21" t="e">
        <f t="shared" si="2"/>
        <v>#DIV/0!</v>
      </c>
      <c r="J28" s="22">
        <v>30</v>
      </c>
      <c r="K28" s="23">
        <f t="shared" si="11"/>
        <v>8.5166666666666675</v>
      </c>
      <c r="L28" s="24">
        <f t="shared" si="3"/>
        <v>0</v>
      </c>
      <c r="M28" s="25">
        <f t="shared" si="4"/>
        <v>0</v>
      </c>
      <c r="N28" s="26">
        <f>ROUND(V28*Hauptstelle!$J$55, -2)</f>
        <v>0</v>
      </c>
      <c r="O28" s="27">
        <f t="shared" si="5"/>
        <v>0</v>
      </c>
      <c r="P28" s="24">
        <f t="shared" si="6"/>
        <v>0</v>
      </c>
      <c r="Q28" s="24">
        <f>(P28*(1/Hauptstelle!$J$53))+((L28/100)*Hauptstelle!$J$54)</f>
        <v>0</v>
      </c>
      <c r="R28" s="28">
        <f t="shared" si="7"/>
        <v>0</v>
      </c>
      <c r="S28" s="29">
        <f>R28/Hauptstelle!$R$48</f>
        <v>0</v>
      </c>
      <c r="T28" s="28">
        <f t="shared" si="8"/>
        <v>0</v>
      </c>
      <c r="U28" s="29">
        <f>T28/Hauptstelle!$T$48</f>
        <v>0</v>
      </c>
      <c r="V28" s="29">
        <f t="shared" si="9"/>
        <v>0</v>
      </c>
      <c r="W28" s="16">
        <f t="shared" si="10"/>
        <v>0</v>
      </c>
    </row>
    <row r="29" spans="1:23" x14ac:dyDescent="0.15">
      <c r="A29" s="134" t="s">
        <v>115</v>
      </c>
      <c r="B29" s="30">
        <v>28</v>
      </c>
      <c r="C29" s="30"/>
      <c r="D29" s="16">
        <f t="shared" si="12"/>
        <v>0</v>
      </c>
      <c r="E29" s="30"/>
      <c r="F29" s="47">
        <f>E29/Hauptstelle!$E$51*100</f>
        <v>0</v>
      </c>
      <c r="G29" s="19">
        <v>3.5</v>
      </c>
      <c r="H29" s="20" t="e">
        <f t="shared" si="1"/>
        <v>#DIV/0!</v>
      </c>
      <c r="I29" s="21" t="e">
        <f t="shared" si="2"/>
        <v>#DIV/0!</v>
      </c>
      <c r="J29" s="22">
        <v>30</v>
      </c>
      <c r="K29" s="23">
        <f t="shared" si="11"/>
        <v>8.5166666666666675</v>
      </c>
      <c r="L29" s="24">
        <f t="shared" si="3"/>
        <v>0</v>
      </c>
      <c r="M29" s="25">
        <f t="shared" si="4"/>
        <v>0</v>
      </c>
      <c r="N29" s="26">
        <f>ROUND(V29*Hauptstelle!$J$55, -2)</f>
        <v>0</v>
      </c>
      <c r="O29" s="27">
        <f t="shared" si="5"/>
        <v>0</v>
      </c>
      <c r="P29" s="24">
        <f t="shared" si="6"/>
        <v>0</v>
      </c>
      <c r="Q29" s="24">
        <f>(P29*(1/Hauptstelle!$J$53))+((L29/100)*Hauptstelle!$J$54)</f>
        <v>0</v>
      </c>
      <c r="R29" s="28">
        <f t="shared" si="7"/>
        <v>0</v>
      </c>
      <c r="S29" s="29">
        <f>R29/Hauptstelle!$R$48</f>
        <v>0</v>
      </c>
      <c r="T29" s="28">
        <f t="shared" si="8"/>
        <v>0</v>
      </c>
      <c r="U29" s="29">
        <f>T29/Hauptstelle!$T$48</f>
        <v>0</v>
      </c>
      <c r="V29" s="29">
        <f t="shared" si="9"/>
        <v>0</v>
      </c>
      <c r="W29" s="16">
        <f t="shared" si="10"/>
        <v>0</v>
      </c>
    </row>
    <row r="30" spans="1:23" x14ac:dyDescent="0.15">
      <c r="A30" s="134" t="s">
        <v>116</v>
      </c>
      <c r="B30" s="30">
        <v>28</v>
      </c>
      <c r="C30" s="30"/>
      <c r="D30" s="16">
        <f t="shared" si="12"/>
        <v>0</v>
      </c>
      <c r="E30" s="30"/>
      <c r="F30" s="47">
        <f>E30/Hauptstelle!$E$51*100</f>
        <v>0</v>
      </c>
      <c r="G30" s="19">
        <v>7.7779999999999996</v>
      </c>
      <c r="H30" s="20" t="e">
        <f t="shared" si="1"/>
        <v>#DIV/0!</v>
      </c>
      <c r="I30" s="21" t="e">
        <f t="shared" si="2"/>
        <v>#DIV/0!</v>
      </c>
      <c r="J30" s="22">
        <v>30</v>
      </c>
      <c r="K30" s="23">
        <f t="shared" si="11"/>
        <v>8.5166666666666675</v>
      </c>
      <c r="L30" s="24">
        <f t="shared" si="3"/>
        <v>0</v>
      </c>
      <c r="M30" s="25">
        <f t="shared" si="4"/>
        <v>0</v>
      </c>
      <c r="N30" s="26">
        <f>ROUND(V30*Hauptstelle!$J$55, -2)</f>
        <v>0</v>
      </c>
      <c r="O30" s="27">
        <f t="shared" si="5"/>
        <v>0</v>
      </c>
      <c r="P30" s="24">
        <f t="shared" si="6"/>
        <v>0</v>
      </c>
      <c r="Q30" s="24">
        <f>(P30*(1/Hauptstelle!$J$53))+((L30/100)*Hauptstelle!$J$54)</f>
        <v>0</v>
      </c>
      <c r="R30" s="28">
        <f t="shared" si="7"/>
        <v>0</v>
      </c>
      <c r="S30" s="29">
        <f>R30/Hauptstelle!$R$48</f>
        <v>0</v>
      </c>
      <c r="T30" s="28">
        <f t="shared" si="8"/>
        <v>0</v>
      </c>
      <c r="U30" s="29">
        <f>T30/Hauptstelle!$T$48</f>
        <v>0</v>
      </c>
      <c r="V30" s="29">
        <f t="shared" si="9"/>
        <v>0</v>
      </c>
      <c r="W30" s="16">
        <f t="shared" si="10"/>
        <v>0</v>
      </c>
    </row>
    <row r="31" spans="1:23" x14ac:dyDescent="0.15">
      <c r="A31" s="134" t="s">
        <v>117</v>
      </c>
      <c r="B31" s="30">
        <v>28</v>
      </c>
      <c r="C31" s="30"/>
      <c r="D31" s="16">
        <f t="shared" si="12"/>
        <v>0</v>
      </c>
      <c r="E31" s="30"/>
      <c r="F31" s="47">
        <f>E31/Hauptstelle!$E$51*100</f>
        <v>0</v>
      </c>
      <c r="G31" s="19">
        <v>8</v>
      </c>
      <c r="H31" s="20" t="e">
        <f t="shared" si="1"/>
        <v>#DIV/0!</v>
      </c>
      <c r="I31" s="21" t="e">
        <f t="shared" si="2"/>
        <v>#DIV/0!</v>
      </c>
      <c r="J31" s="22">
        <v>30</v>
      </c>
      <c r="K31" s="23">
        <f t="shared" si="11"/>
        <v>8.5166666666666675</v>
      </c>
      <c r="L31" s="24">
        <f t="shared" si="3"/>
        <v>0</v>
      </c>
      <c r="M31" s="25">
        <f t="shared" si="4"/>
        <v>0</v>
      </c>
      <c r="N31" s="26">
        <f>ROUND(V31*Hauptstelle!$J$55, -2)</f>
        <v>0</v>
      </c>
      <c r="O31" s="27">
        <f t="shared" si="5"/>
        <v>0</v>
      </c>
      <c r="P31" s="24">
        <f t="shared" si="6"/>
        <v>0</v>
      </c>
      <c r="Q31" s="24">
        <f>(P31*(1/Hauptstelle!$J$53))+((L31/100)*Hauptstelle!$J$54)</f>
        <v>0</v>
      </c>
      <c r="R31" s="28">
        <f t="shared" si="7"/>
        <v>0</v>
      </c>
      <c r="S31" s="29">
        <f>R31/Hauptstelle!$R$48</f>
        <v>0</v>
      </c>
      <c r="T31" s="28">
        <f t="shared" si="8"/>
        <v>0</v>
      </c>
      <c r="U31" s="29">
        <f>T31/Hauptstelle!$T$48</f>
        <v>0</v>
      </c>
      <c r="V31" s="29">
        <f t="shared" si="9"/>
        <v>0</v>
      </c>
      <c r="W31" s="16">
        <f t="shared" si="10"/>
        <v>0</v>
      </c>
    </row>
    <row r="32" spans="1:23" x14ac:dyDescent="0.15">
      <c r="A32" s="134" t="s">
        <v>118</v>
      </c>
      <c r="B32" s="30">
        <v>28</v>
      </c>
      <c r="C32" s="30"/>
      <c r="D32" s="16">
        <f t="shared" si="12"/>
        <v>0</v>
      </c>
      <c r="E32" s="30"/>
      <c r="F32" s="47">
        <f>E32/Hauptstelle!$E$51*100</f>
        <v>0</v>
      </c>
      <c r="G32" s="19">
        <v>11.25</v>
      </c>
      <c r="H32" s="20" t="e">
        <f t="shared" si="1"/>
        <v>#DIV/0!</v>
      </c>
      <c r="I32" s="21" t="e">
        <f t="shared" si="2"/>
        <v>#DIV/0!</v>
      </c>
      <c r="J32" s="22">
        <v>30</v>
      </c>
      <c r="K32" s="23">
        <f t="shared" si="11"/>
        <v>8.5166666666666675</v>
      </c>
      <c r="L32" s="24">
        <f t="shared" si="3"/>
        <v>0</v>
      </c>
      <c r="M32" s="25">
        <f t="shared" si="4"/>
        <v>0</v>
      </c>
      <c r="N32" s="26">
        <f>ROUND(V32*Hauptstelle!$J$55, -2)</f>
        <v>0</v>
      </c>
      <c r="O32" s="27">
        <f t="shared" si="5"/>
        <v>0</v>
      </c>
      <c r="P32" s="24">
        <f t="shared" si="6"/>
        <v>0</v>
      </c>
      <c r="Q32" s="24">
        <f>(P32*(1/Hauptstelle!$J$53))+((L32/100)*Hauptstelle!$J$54)</f>
        <v>0</v>
      </c>
      <c r="R32" s="28">
        <f t="shared" si="7"/>
        <v>0</v>
      </c>
      <c r="S32" s="29">
        <f>R32/Hauptstelle!$R$48</f>
        <v>0</v>
      </c>
      <c r="T32" s="28">
        <f t="shared" si="8"/>
        <v>0</v>
      </c>
      <c r="U32" s="29">
        <f>T32/Hauptstelle!$T$48</f>
        <v>0</v>
      </c>
      <c r="V32" s="29">
        <f t="shared" si="9"/>
        <v>0</v>
      </c>
      <c r="W32" s="16">
        <f t="shared" si="10"/>
        <v>0</v>
      </c>
    </row>
    <row r="33" spans="1:23" x14ac:dyDescent="0.15">
      <c r="A33" s="134" t="s">
        <v>119</v>
      </c>
      <c r="B33" s="30">
        <v>28</v>
      </c>
      <c r="C33" s="30"/>
      <c r="D33" s="16">
        <f t="shared" si="12"/>
        <v>0</v>
      </c>
      <c r="E33" s="30"/>
      <c r="F33" s="47">
        <f>E33/Hauptstelle!$E$51*100</f>
        <v>0</v>
      </c>
      <c r="G33" s="19">
        <v>10.71</v>
      </c>
      <c r="H33" s="20" t="e">
        <f t="shared" si="1"/>
        <v>#DIV/0!</v>
      </c>
      <c r="I33" s="21" t="e">
        <f t="shared" si="2"/>
        <v>#DIV/0!</v>
      </c>
      <c r="J33" s="22">
        <v>30</v>
      </c>
      <c r="K33" s="23">
        <f t="shared" si="11"/>
        <v>8.5166666666666675</v>
      </c>
      <c r="L33" s="24">
        <f t="shared" si="3"/>
        <v>0</v>
      </c>
      <c r="M33" s="25">
        <f t="shared" si="4"/>
        <v>0</v>
      </c>
      <c r="N33" s="26">
        <f>ROUND(V33*Hauptstelle!$J$55, -2)</f>
        <v>0</v>
      </c>
      <c r="O33" s="27">
        <f t="shared" si="5"/>
        <v>0</v>
      </c>
      <c r="P33" s="24">
        <f t="shared" si="6"/>
        <v>0</v>
      </c>
      <c r="Q33" s="24">
        <f>(P33*(1/Hauptstelle!$J$53))+((L33/100)*Hauptstelle!$J$54)</f>
        <v>0</v>
      </c>
      <c r="R33" s="28">
        <f t="shared" si="7"/>
        <v>0</v>
      </c>
      <c r="S33" s="29">
        <f>R33/Hauptstelle!$R$48</f>
        <v>0</v>
      </c>
      <c r="T33" s="28">
        <f t="shared" si="8"/>
        <v>0</v>
      </c>
      <c r="U33" s="29">
        <f>T33/Hauptstelle!$T$48</f>
        <v>0</v>
      </c>
      <c r="V33" s="29">
        <f t="shared" si="9"/>
        <v>0</v>
      </c>
      <c r="W33" s="16">
        <f t="shared" si="10"/>
        <v>0</v>
      </c>
    </row>
    <row r="34" spans="1:23" x14ac:dyDescent="0.15">
      <c r="A34" s="134" t="s">
        <v>120</v>
      </c>
      <c r="B34" s="30">
        <v>28</v>
      </c>
      <c r="C34" s="30"/>
      <c r="D34" s="16">
        <f t="shared" si="12"/>
        <v>0</v>
      </c>
      <c r="E34" s="30"/>
      <c r="F34" s="47">
        <f>E34/Hauptstelle!$E$51*100</f>
        <v>0</v>
      </c>
      <c r="G34" s="19">
        <v>20</v>
      </c>
      <c r="H34" s="20" t="e">
        <f t="shared" si="1"/>
        <v>#DIV/0!</v>
      </c>
      <c r="I34" s="21" t="e">
        <f t="shared" si="2"/>
        <v>#DIV/0!</v>
      </c>
      <c r="J34" s="22">
        <v>30</v>
      </c>
      <c r="K34" s="23">
        <f t="shared" si="11"/>
        <v>8.5166666666666675</v>
      </c>
      <c r="L34" s="24">
        <f t="shared" si="3"/>
        <v>0</v>
      </c>
      <c r="M34" s="25">
        <f t="shared" si="4"/>
        <v>0</v>
      </c>
      <c r="N34" s="26">
        <f>ROUND(V34*Hauptstelle!$J$55, -2)</f>
        <v>0</v>
      </c>
      <c r="O34" s="27">
        <f t="shared" si="5"/>
        <v>0</v>
      </c>
      <c r="P34" s="24">
        <f t="shared" si="6"/>
        <v>0</v>
      </c>
      <c r="Q34" s="24">
        <f>(P34*(1/Hauptstelle!$J$53))+((L34/100)*Hauptstelle!$J$54)</f>
        <v>0</v>
      </c>
      <c r="R34" s="28">
        <f t="shared" si="7"/>
        <v>0</v>
      </c>
      <c r="S34" s="29">
        <f>R34/Hauptstelle!$R$48</f>
        <v>0</v>
      </c>
      <c r="T34" s="28">
        <f t="shared" si="8"/>
        <v>0</v>
      </c>
      <c r="U34" s="29">
        <f>T34/Hauptstelle!$T$48</f>
        <v>0</v>
      </c>
      <c r="V34" s="29">
        <f t="shared" si="9"/>
        <v>0</v>
      </c>
      <c r="W34" s="16">
        <f t="shared" si="10"/>
        <v>0</v>
      </c>
    </row>
    <row r="35" spans="1:23" x14ac:dyDescent="0.15">
      <c r="A35" s="134" t="s">
        <v>121</v>
      </c>
      <c r="B35" s="30">
        <v>28</v>
      </c>
      <c r="C35" s="30"/>
      <c r="D35" s="16">
        <f t="shared" si="12"/>
        <v>0</v>
      </c>
      <c r="E35" s="30"/>
      <c r="F35" s="47">
        <f>E35/Hauptstelle!$E$51*100</f>
        <v>0</v>
      </c>
      <c r="G35" s="19">
        <v>10</v>
      </c>
      <c r="H35" s="20" t="e">
        <f t="shared" si="1"/>
        <v>#DIV/0!</v>
      </c>
      <c r="I35" s="21" t="e">
        <f t="shared" si="2"/>
        <v>#DIV/0!</v>
      </c>
      <c r="J35" s="22">
        <v>30</v>
      </c>
      <c r="K35" s="23">
        <f t="shared" si="11"/>
        <v>8.5166666666666675</v>
      </c>
      <c r="L35" s="24">
        <f t="shared" si="3"/>
        <v>0</v>
      </c>
      <c r="M35" s="25">
        <f t="shared" si="4"/>
        <v>0</v>
      </c>
      <c r="N35" s="26">
        <f>ROUND(V35*Hauptstelle!$J$55, -2)</f>
        <v>0</v>
      </c>
      <c r="O35" s="27">
        <f t="shared" si="5"/>
        <v>0</v>
      </c>
      <c r="P35" s="24">
        <f t="shared" si="6"/>
        <v>0</v>
      </c>
      <c r="Q35" s="24">
        <f>(P35*(1/Hauptstelle!$J$53))+((L35/100)*Hauptstelle!$J$54)</f>
        <v>0</v>
      </c>
      <c r="R35" s="28">
        <f t="shared" si="7"/>
        <v>0</v>
      </c>
      <c r="S35" s="29">
        <f>R35/Hauptstelle!$R$48</f>
        <v>0</v>
      </c>
      <c r="T35" s="28">
        <f t="shared" si="8"/>
        <v>0</v>
      </c>
      <c r="U35" s="29">
        <f>T35/Hauptstelle!$T$48</f>
        <v>0</v>
      </c>
      <c r="V35" s="29">
        <f t="shared" si="9"/>
        <v>0</v>
      </c>
      <c r="W35" s="16">
        <f t="shared" si="10"/>
        <v>0</v>
      </c>
    </row>
    <row r="36" spans="1:23" x14ac:dyDescent="0.15">
      <c r="A36" s="134" t="s">
        <v>122</v>
      </c>
      <c r="B36" s="30">
        <v>28</v>
      </c>
      <c r="C36" s="30"/>
      <c r="D36" s="16">
        <f t="shared" si="12"/>
        <v>0</v>
      </c>
      <c r="E36" s="30"/>
      <c r="F36" s="47">
        <f>E36/Hauptstelle!$E$51*100</f>
        <v>0</v>
      </c>
      <c r="G36" s="19">
        <v>10</v>
      </c>
      <c r="H36" s="20" t="e">
        <f t="shared" si="1"/>
        <v>#DIV/0!</v>
      </c>
      <c r="I36" s="21" t="e">
        <f t="shared" si="2"/>
        <v>#DIV/0!</v>
      </c>
      <c r="J36" s="22">
        <v>30</v>
      </c>
      <c r="K36" s="23">
        <f t="shared" si="11"/>
        <v>8.5166666666666675</v>
      </c>
      <c r="L36" s="24">
        <f t="shared" si="3"/>
        <v>0</v>
      </c>
      <c r="M36" s="25">
        <f t="shared" si="4"/>
        <v>0</v>
      </c>
      <c r="N36" s="26">
        <f>ROUND(V36*Hauptstelle!$J$55, -2)</f>
        <v>0</v>
      </c>
      <c r="O36" s="27">
        <f t="shared" si="5"/>
        <v>0</v>
      </c>
      <c r="P36" s="24">
        <f t="shared" si="6"/>
        <v>0</v>
      </c>
      <c r="Q36" s="24">
        <f>(P36*(1/Hauptstelle!$J$53))+((L36/100)*Hauptstelle!$J$54)</f>
        <v>0</v>
      </c>
      <c r="R36" s="28">
        <f t="shared" si="7"/>
        <v>0</v>
      </c>
      <c r="S36" s="29">
        <f>R36/Hauptstelle!$R$48</f>
        <v>0</v>
      </c>
      <c r="T36" s="28">
        <f t="shared" si="8"/>
        <v>0</v>
      </c>
      <c r="U36" s="29">
        <f>T36/Hauptstelle!$T$48</f>
        <v>0</v>
      </c>
      <c r="V36" s="29">
        <f t="shared" si="9"/>
        <v>0</v>
      </c>
      <c r="W36" s="16">
        <f t="shared" si="10"/>
        <v>0</v>
      </c>
    </row>
    <row r="37" spans="1:23" x14ac:dyDescent="0.15">
      <c r="A37" s="32" t="s">
        <v>6</v>
      </c>
      <c r="B37" s="32">
        <f>IF(E37=0,SUM(B2:B36)/35,W37/E37)</f>
        <v>28</v>
      </c>
      <c r="C37" s="32">
        <f>SUM(C2:C36)</f>
        <v>11041</v>
      </c>
      <c r="D37" s="32"/>
      <c r="E37" s="32">
        <f>SUM(E2:E36)</f>
        <v>40904</v>
      </c>
      <c r="F37" s="32"/>
      <c r="G37" s="98"/>
      <c r="H37" s="85">
        <f>E37/C37</f>
        <v>3.7047368897744768</v>
      </c>
      <c r="I37" s="78">
        <f t="shared" si="2"/>
        <v>71.580100571593064</v>
      </c>
      <c r="J37" s="99"/>
      <c r="K37" s="99"/>
      <c r="L37" s="41">
        <f>SUM(L2:L36)</f>
        <v>11041</v>
      </c>
      <c r="M37" s="100"/>
      <c r="N37" s="101">
        <f>SUM(N2:N36)</f>
        <v>4800</v>
      </c>
      <c r="O37" s="39">
        <f>SUM(O2:O36)</f>
        <v>9791.2967174980604</v>
      </c>
      <c r="P37" s="40"/>
      <c r="Q37" s="41">
        <f>SUM(P2:P36)</f>
        <v>2093.5588262102997</v>
      </c>
      <c r="R37" s="42">
        <f>SUM(R2:R36)</f>
        <v>11361.383838512291</v>
      </c>
      <c r="S37" s="43"/>
      <c r="T37" s="42">
        <f>SUM(T2:T36)</f>
        <v>550987.13</v>
      </c>
      <c r="U37" s="43"/>
      <c r="V37" s="43"/>
      <c r="W37" s="16">
        <f>SUM(W2:W36)</f>
        <v>1145312</v>
      </c>
    </row>
  </sheetData>
  <phoneticPr fontId="2" type="noConversion"/>
  <pageMargins left="0.78740157499999996" right="0.78740157499999996" top="0.984251969" bottom="0.984251969" header="0.4921259845" footer="0.4921259845"/>
  <pageSetup paperSize="9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7"/>
  <sheetViews>
    <sheetView workbookViewId="0">
      <selection activeCell="G2" sqref="G2:G36"/>
    </sheetView>
  </sheetViews>
  <sheetFormatPr baseColWidth="10" defaultColWidth="11.5" defaultRowHeight="11" x14ac:dyDescent="0.15"/>
  <cols>
    <col min="1" max="1" width="19.33203125" style="93" customWidth="1"/>
    <col min="2" max="2" width="6.1640625" style="93" customWidth="1"/>
    <col min="3" max="3" width="7" style="93" bestFit="1" customWidth="1"/>
    <col min="4" max="4" width="7.1640625" style="93" bestFit="1" customWidth="1"/>
    <col min="5" max="5" width="8" style="93" bestFit="1" customWidth="1"/>
    <col min="6" max="6" width="7.1640625" style="93" bestFit="1" customWidth="1"/>
    <col min="7" max="7" width="7.33203125" style="93" bestFit="1" customWidth="1"/>
    <col min="8" max="8" width="6.33203125" style="93" bestFit="1" customWidth="1"/>
    <col min="9" max="9" width="8.33203125" style="93" bestFit="1" customWidth="1"/>
    <col min="10" max="10" width="12.5" style="93" bestFit="1" customWidth="1"/>
    <col min="11" max="11" width="6.33203125" style="93" bestFit="1" customWidth="1"/>
    <col min="12" max="12" width="7" style="93" bestFit="1" customWidth="1"/>
    <col min="13" max="13" width="6" style="93" bestFit="1" customWidth="1"/>
    <col min="14" max="14" width="14.5" style="93" bestFit="1" customWidth="1"/>
    <col min="15" max="21" width="13.6640625" style="93" bestFit="1" customWidth="1"/>
    <col min="22" max="22" width="13.5" style="93" bestFit="1" customWidth="1"/>
    <col min="23" max="23" width="12.5" style="93" customWidth="1"/>
    <col min="24" max="16384" width="11.5" style="93"/>
  </cols>
  <sheetData>
    <row r="1" spans="1:23" ht="36" x14ac:dyDescent="0.15">
      <c r="A1" s="1" t="s">
        <v>11</v>
      </c>
      <c r="B1" s="91" t="s">
        <v>96</v>
      </c>
      <c r="C1" s="2" t="s">
        <v>39</v>
      </c>
      <c r="D1" s="4" t="s">
        <v>83</v>
      </c>
      <c r="E1" s="3" t="s">
        <v>7</v>
      </c>
      <c r="F1" s="4" t="s">
        <v>83</v>
      </c>
      <c r="G1" s="5" t="s">
        <v>66</v>
      </c>
      <c r="H1" s="6" t="s">
        <v>80</v>
      </c>
      <c r="I1" s="7" t="s">
        <v>78</v>
      </c>
      <c r="J1" s="7" t="s">
        <v>79</v>
      </c>
      <c r="K1" s="7" t="s">
        <v>81</v>
      </c>
      <c r="L1" s="8" t="s">
        <v>82</v>
      </c>
      <c r="M1" s="9" t="s">
        <v>123</v>
      </c>
      <c r="N1" s="92" t="s">
        <v>76</v>
      </c>
      <c r="O1" s="11" t="s">
        <v>68</v>
      </c>
      <c r="P1" s="12" t="s">
        <v>69</v>
      </c>
      <c r="Q1" s="12" t="s">
        <v>70</v>
      </c>
      <c r="R1" s="13" t="s">
        <v>71</v>
      </c>
      <c r="S1" s="14" t="s">
        <v>72</v>
      </c>
      <c r="T1" s="13" t="s">
        <v>73</v>
      </c>
      <c r="U1" s="14" t="s">
        <v>74</v>
      </c>
      <c r="V1" s="14" t="s">
        <v>75</v>
      </c>
      <c r="W1" s="15" t="s">
        <v>97</v>
      </c>
    </row>
    <row r="2" spans="1:23" x14ac:dyDescent="0.15">
      <c r="A2" s="134" t="s">
        <v>0</v>
      </c>
      <c r="B2" s="30">
        <v>28</v>
      </c>
      <c r="C2" s="30">
        <v>1768</v>
      </c>
      <c r="D2" s="47">
        <f>C2/Hauptstelle!$E$51*100</f>
        <v>0.1705271584754795</v>
      </c>
      <c r="E2" s="30">
        <v>4376</v>
      </c>
      <c r="F2" s="47">
        <f>E2/Hauptstelle!$E$51*100</f>
        <v>0.42207400762935426</v>
      </c>
      <c r="G2" s="19">
        <v>16.84</v>
      </c>
      <c r="H2" s="20">
        <f t="shared" ref="H2:H36" si="0">E2/C2</f>
        <v>2.4751131221719458</v>
      </c>
      <c r="I2" s="21">
        <f t="shared" ref="I2:I37" si="1">((365-(H2*B2))*100)/365</f>
        <v>81.012830843612477</v>
      </c>
      <c r="J2" s="22">
        <v>78</v>
      </c>
      <c r="K2" s="23">
        <f>((100-J2)*365)/(100*30)</f>
        <v>2.6766666666666667</v>
      </c>
      <c r="L2" s="24">
        <f t="shared" ref="L2:L36" si="2">IF($O$37=0,"0",(O2/$O$37)*$C$37)</f>
        <v>3360.5567844640746</v>
      </c>
      <c r="M2" s="25">
        <f t="shared" ref="M2:M36" si="3">L2-C2</f>
        <v>1592.5567844640746</v>
      </c>
      <c r="N2" s="26">
        <f>ROUND(V2*Hauptstelle!$J$55, Hauptstelle!W52)</f>
        <v>1600</v>
      </c>
      <c r="O2" s="27">
        <f t="shared" ref="O2:O36" si="4">E2/K2</f>
        <v>1634.8692403486923</v>
      </c>
      <c r="P2" s="24">
        <f t="shared" ref="P2:P36" si="5">IF(M2&lt;0,0,M2)</f>
        <v>1592.5567844640746</v>
      </c>
      <c r="Q2" s="24">
        <f>(P2*(1/Hauptstelle!$J$53))+((L2/100)*Hauptstelle!$J$54)</f>
        <v>327.28351766961123</v>
      </c>
      <c r="R2" s="28">
        <f t="shared" ref="R2:R36" si="6">Q2*G2</f>
        <v>5511.4544375562527</v>
      </c>
      <c r="S2" s="29">
        <f>R2/Hauptstelle!$R$48</f>
        <v>2.543115738007725E-2</v>
      </c>
      <c r="T2" s="28">
        <f t="shared" ref="T2:T36" si="7">E2*G2</f>
        <v>73691.839999999997</v>
      </c>
      <c r="U2" s="29">
        <f>T2/Hauptstelle!$T$48</f>
        <v>5.6616135649950761E-3</v>
      </c>
      <c r="V2" s="29">
        <f t="shared" ref="V2:V36" si="8">(S2+U2)/2</f>
        <v>1.5546385472536162E-2</v>
      </c>
      <c r="W2" s="16">
        <f t="shared" ref="W2:W36" si="9">B2*E2</f>
        <v>122528</v>
      </c>
    </row>
    <row r="3" spans="1:23" x14ac:dyDescent="0.15">
      <c r="A3" s="134" t="s">
        <v>1</v>
      </c>
      <c r="B3" s="30">
        <v>28</v>
      </c>
      <c r="C3" s="30">
        <v>2456</v>
      </c>
      <c r="D3" s="47">
        <f>C3/Hauptstelle!$E$51*100</f>
        <v>0.23688614322159371</v>
      </c>
      <c r="E3" s="30">
        <v>6609</v>
      </c>
      <c r="F3" s="47">
        <f>E3/Hauptstelle!$E$51*100</f>
        <v>0.63745135201608827</v>
      </c>
      <c r="G3" s="19">
        <v>14.9</v>
      </c>
      <c r="H3" s="20">
        <f t="shared" si="0"/>
        <v>2.6909609120521174</v>
      </c>
      <c r="I3" s="21">
        <f t="shared" si="1"/>
        <v>79.357012181518002</v>
      </c>
      <c r="J3" s="22">
        <v>60</v>
      </c>
      <c r="K3" s="23">
        <f t="shared" ref="K3:K36" si="10">((100-J3)*365)/(100*30)</f>
        <v>4.8666666666666663</v>
      </c>
      <c r="L3" s="24">
        <f t="shared" si="2"/>
        <v>2791.4661525794536</v>
      </c>
      <c r="M3" s="25">
        <f t="shared" si="3"/>
        <v>335.46615257945359</v>
      </c>
      <c r="N3" s="26">
        <f>ROUND(V3*Hauptstelle!$J$55, Hauptstelle!W52)</f>
        <v>1000</v>
      </c>
      <c r="O3" s="27">
        <f t="shared" si="4"/>
        <v>1358.013698630137</v>
      </c>
      <c r="P3" s="24">
        <f t="shared" si="5"/>
        <v>335.46615257945359</v>
      </c>
      <c r="Q3" s="24">
        <f>(P3*(1/Hauptstelle!$J$53))+((L3/100)*Hauptstelle!$J$54)</f>
        <v>173.11992288691806</v>
      </c>
      <c r="R3" s="28">
        <f t="shared" si="6"/>
        <v>2579.4868510150791</v>
      </c>
      <c r="S3" s="29">
        <f>R3/Hauptstelle!$R$48</f>
        <v>1.1902363851725993E-2</v>
      </c>
      <c r="T3" s="28">
        <f t="shared" si="7"/>
        <v>98474.1</v>
      </c>
      <c r="U3" s="29">
        <f>T3/Hauptstelle!$T$48</f>
        <v>7.5655907134450934E-3</v>
      </c>
      <c r="V3" s="29">
        <f t="shared" si="8"/>
        <v>9.7339772825855431E-3</v>
      </c>
      <c r="W3" s="16">
        <f t="shared" si="9"/>
        <v>185052</v>
      </c>
    </row>
    <row r="4" spans="1:23" x14ac:dyDescent="0.15">
      <c r="A4" s="134" t="s">
        <v>2</v>
      </c>
      <c r="B4" s="30">
        <v>28</v>
      </c>
      <c r="C4" s="30">
        <v>9865</v>
      </c>
      <c r="D4" s="47">
        <f>C4/Hauptstelle!$E$51*100</f>
        <v>0.95149910540758209</v>
      </c>
      <c r="E4" s="30">
        <v>15648</v>
      </c>
      <c r="F4" s="47">
        <f>E4/Hauptstelle!$E$51*100</f>
        <v>1.5092810949232482</v>
      </c>
      <c r="G4" s="19">
        <v>11.21</v>
      </c>
      <c r="H4" s="20">
        <f t="shared" si="0"/>
        <v>1.5862138874809935</v>
      </c>
      <c r="I4" s="21">
        <f t="shared" si="1"/>
        <v>87.831783876858125</v>
      </c>
      <c r="J4" s="22">
        <v>60</v>
      </c>
      <c r="K4" s="23">
        <f t="shared" si="10"/>
        <v>4.8666666666666663</v>
      </c>
      <c r="L4" s="24">
        <f t="shared" si="2"/>
        <v>6609.2997965748682</v>
      </c>
      <c r="M4" s="25">
        <f t="shared" si="3"/>
        <v>-3255.7002034251318</v>
      </c>
      <c r="N4" s="26">
        <f>ROUND(V4*Hauptstelle!$J$55, Hauptstelle!W52)</f>
        <v>1500</v>
      </c>
      <c r="O4" s="27">
        <f t="shared" si="4"/>
        <v>3215.3424657534251</v>
      </c>
      <c r="P4" s="24">
        <f t="shared" si="5"/>
        <v>0</v>
      </c>
      <c r="Q4" s="24">
        <f>(P4*(1/Hauptstelle!$J$53))+((L4/100)*Hauptstelle!$J$54)</f>
        <v>330.4649898287434</v>
      </c>
      <c r="R4" s="28">
        <f t="shared" si="6"/>
        <v>3704.5125359802137</v>
      </c>
      <c r="S4" s="29">
        <f>R4/Hauptstelle!$R$48</f>
        <v>1.7093499072951438E-2</v>
      </c>
      <c r="T4" s="28">
        <f t="shared" si="7"/>
        <v>175414.08000000002</v>
      </c>
      <c r="U4" s="29">
        <f>T4/Hauptstelle!$T$48</f>
        <v>1.3476753122450622E-2</v>
      </c>
      <c r="V4" s="29">
        <f t="shared" si="8"/>
        <v>1.5285126097701031E-2</v>
      </c>
      <c r="W4" s="16">
        <f t="shared" si="9"/>
        <v>438144</v>
      </c>
    </row>
    <row r="5" spans="1:23" x14ac:dyDescent="0.15">
      <c r="A5" s="134" t="s">
        <v>112</v>
      </c>
      <c r="B5" s="30">
        <v>28</v>
      </c>
      <c r="C5" s="30"/>
      <c r="D5" s="47">
        <f>C5/Hauptstelle!$E$51*100</f>
        <v>0</v>
      </c>
      <c r="E5" s="30"/>
      <c r="F5" s="47">
        <f>E5/Hauptstelle!$E$51*100</f>
        <v>0</v>
      </c>
      <c r="G5" s="19">
        <v>13.61</v>
      </c>
      <c r="H5" s="20" t="e">
        <f t="shared" si="0"/>
        <v>#DIV/0!</v>
      </c>
      <c r="I5" s="21" t="e">
        <f t="shared" si="1"/>
        <v>#DIV/0!</v>
      </c>
      <c r="J5" s="22">
        <v>52</v>
      </c>
      <c r="K5" s="23">
        <f t="shared" si="10"/>
        <v>5.84</v>
      </c>
      <c r="L5" s="24">
        <f t="shared" si="2"/>
        <v>0</v>
      </c>
      <c r="M5" s="25">
        <f t="shared" si="3"/>
        <v>0</v>
      </c>
      <c r="N5" s="26">
        <f>ROUND(V5*Hauptstelle!$J$55, Hauptstelle!W52)</f>
        <v>0</v>
      </c>
      <c r="O5" s="27">
        <f t="shared" si="4"/>
        <v>0</v>
      </c>
      <c r="P5" s="24">
        <f t="shared" si="5"/>
        <v>0</v>
      </c>
      <c r="Q5" s="24">
        <f>(P5*(1/Hauptstelle!$J$53))+((L5/100)*Hauptstelle!$J$54)</f>
        <v>0</v>
      </c>
      <c r="R5" s="28">
        <f t="shared" si="6"/>
        <v>0</v>
      </c>
      <c r="S5" s="29">
        <f>R5/Hauptstelle!$R$48</f>
        <v>0</v>
      </c>
      <c r="T5" s="28">
        <f t="shared" si="7"/>
        <v>0</v>
      </c>
      <c r="U5" s="29">
        <f>T5/Hauptstelle!$T$48</f>
        <v>0</v>
      </c>
      <c r="V5" s="29">
        <f t="shared" si="8"/>
        <v>0</v>
      </c>
      <c r="W5" s="16">
        <f t="shared" si="9"/>
        <v>0</v>
      </c>
    </row>
    <row r="6" spans="1:23" x14ac:dyDescent="0.15">
      <c r="A6" s="134" t="s">
        <v>3</v>
      </c>
      <c r="B6" s="30">
        <v>28</v>
      </c>
      <c r="C6" s="30"/>
      <c r="D6" s="47">
        <f>C6/Hauptstelle!$E$51*100</f>
        <v>0</v>
      </c>
      <c r="E6" s="30"/>
      <c r="F6" s="47">
        <f>E6/Hauptstelle!$E$51*100</f>
        <v>0</v>
      </c>
      <c r="G6" s="19">
        <v>51.13</v>
      </c>
      <c r="H6" s="20" t="e">
        <f t="shared" si="0"/>
        <v>#DIV/0!</v>
      </c>
      <c r="I6" s="21" t="e">
        <f t="shared" si="1"/>
        <v>#DIV/0!</v>
      </c>
      <c r="J6" s="22">
        <v>73</v>
      </c>
      <c r="K6" s="23">
        <f t="shared" si="10"/>
        <v>3.2850000000000001</v>
      </c>
      <c r="L6" s="24">
        <f t="shared" si="2"/>
        <v>0</v>
      </c>
      <c r="M6" s="25">
        <f t="shared" si="3"/>
        <v>0</v>
      </c>
      <c r="N6" s="26">
        <f>ROUND(V6*Hauptstelle!$J$55, Hauptstelle!W52)</f>
        <v>0</v>
      </c>
      <c r="O6" s="27">
        <f t="shared" si="4"/>
        <v>0</v>
      </c>
      <c r="P6" s="24">
        <f t="shared" si="5"/>
        <v>0</v>
      </c>
      <c r="Q6" s="24">
        <f>(P6*(1/Hauptstelle!$J$53))+((L6/100)*Hauptstelle!$J$54)</f>
        <v>0</v>
      </c>
      <c r="R6" s="28">
        <f t="shared" si="6"/>
        <v>0</v>
      </c>
      <c r="S6" s="29">
        <f>R6/Hauptstelle!$R$48</f>
        <v>0</v>
      </c>
      <c r="T6" s="28">
        <f t="shared" si="7"/>
        <v>0</v>
      </c>
      <c r="U6" s="29">
        <f>T6/Hauptstelle!$T$48</f>
        <v>0</v>
      </c>
      <c r="V6" s="29">
        <f t="shared" si="8"/>
        <v>0</v>
      </c>
      <c r="W6" s="16">
        <f t="shared" si="9"/>
        <v>0</v>
      </c>
    </row>
    <row r="7" spans="1:23" x14ac:dyDescent="0.15">
      <c r="A7" s="134" t="s">
        <v>41</v>
      </c>
      <c r="B7" s="30">
        <v>28</v>
      </c>
      <c r="C7" s="30"/>
      <c r="D7" s="47">
        <f>C7/Hauptstelle!$E$51*100</f>
        <v>0</v>
      </c>
      <c r="E7" s="30"/>
      <c r="F7" s="47">
        <f>E7/Hauptstelle!$E$51*100</f>
        <v>0</v>
      </c>
      <c r="G7" s="19">
        <v>19.399999999999999</v>
      </c>
      <c r="H7" s="20" t="e">
        <f t="shared" si="0"/>
        <v>#DIV/0!</v>
      </c>
      <c r="I7" s="21" t="e">
        <f t="shared" si="1"/>
        <v>#DIV/0!</v>
      </c>
      <c r="J7" s="22">
        <v>50</v>
      </c>
      <c r="K7" s="23">
        <f t="shared" si="10"/>
        <v>6.083333333333333</v>
      </c>
      <c r="L7" s="24">
        <f t="shared" si="2"/>
        <v>0</v>
      </c>
      <c r="M7" s="25">
        <f t="shared" si="3"/>
        <v>0</v>
      </c>
      <c r="N7" s="26">
        <f>ROUND(V7*Hauptstelle!$J$55, Hauptstelle!W52)</f>
        <v>0</v>
      </c>
      <c r="O7" s="27">
        <f t="shared" si="4"/>
        <v>0</v>
      </c>
      <c r="P7" s="24">
        <f t="shared" si="5"/>
        <v>0</v>
      </c>
      <c r="Q7" s="24">
        <f>(P7*(1/Hauptstelle!$J$53))+((L7/100)*Hauptstelle!$J$54)</f>
        <v>0</v>
      </c>
      <c r="R7" s="28">
        <f t="shared" si="6"/>
        <v>0</v>
      </c>
      <c r="S7" s="29">
        <f>R7/Hauptstelle!$R$48</f>
        <v>0</v>
      </c>
      <c r="T7" s="28">
        <f t="shared" si="7"/>
        <v>0</v>
      </c>
      <c r="U7" s="29">
        <f>T7/Hauptstelle!$T$48</f>
        <v>0</v>
      </c>
      <c r="V7" s="29">
        <f t="shared" si="8"/>
        <v>0</v>
      </c>
      <c r="W7" s="16">
        <f t="shared" si="9"/>
        <v>0</v>
      </c>
    </row>
    <row r="8" spans="1:23" x14ac:dyDescent="0.15">
      <c r="A8" s="134" t="s">
        <v>42</v>
      </c>
      <c r="B8" s="30">
        <v>28</v>
      </c>
      <c r="C8" s="30"/>
      <c r="D8" s="47">
        <f>C8/Hauptstelle!$E$51*100</f>
        <v>0</v>
      </c>
      <c r="E8" s="30"/>
      <c r="F8" s="47">
        <f>E8/Hauptstelle!$E$51*100</f>
        <v>0</v>
      </c>
      <c r="G8" s="19">
        <v>25.8</v>
      </c>
      <c r="H8" s="20" t="e">
        <f t="shared" si="0"/>
        <v>#DIV/0!</v>
      </c>
      <c r="I8" s="21" t="e">
        <f t="shared" si="1"/>
        <v>#DIV/0!</v>
      </c>
      <c r="J8" s="22">
        <v>50</v>
      </c>
      <c r="K8" s="23">
        <f t="shared" si="10"/>
        <v>6.083333333333333</v>
      </c>
      <c r="L8" s="24">
        <f t="shared" si="2"/>
        <v>0</v>
      </c>
      <c r="M8" s="25">
        <f t="shared" si="3"/>
        <v>0</v>
      </c>
      <c r="N8" s="26">
        <f>ROUND(V8*Hauptstelle!$J$55, Hauptstelle!W52)</f>
        <v>0</v>
      </c>
      <c r="O8" s="27">
        <f t="shared" si="4"/>
        <v>0</v>
      </c>
      <c r="P8" s="24">
        <f t="shared" si="5"/>
        <v>0</v>
      </c>
      <c r="Q8" s="24">
        <f>(P8*(1/Hauptstelle!$J$53))+((L8/100)*Hauptstelle!$J$54)</f>
        <v>0</v>
      </c>
      <c r="R8" s="28">
        <f t="shared" si="6"/>
        <v>0</v>
      </c>
      <c r="S8" s="29">
        <f>R8/Hauptstelle!$R$48</f>
        <v>0</v>
      </c>
      <c r="T8" s="28">
        <f t="shared" si="7"/>
        <v>0</v>
      </c>
      <c r="U8" s="29">
        <f>T8/Hauptstelle!$T$48</f>
        <v>0</v>
      </c>
      <c r="V8" s="29">
        <f t="shared" si="8"/>
        <v>0</v>
      </c>
      <c r="W8" s="16">
        <f t="shared" si="9"/>
        <v>0</v>
      </c>
    </row>
    <row r="9" spans="1:23" x14ac:dyDescent="0.15">
      <c r="A9" s="134" t="s">
        <v>43</v>
      </c>
      <c r="B9" s="30">
        <v>28</v>
      </c>
      <c r="C9" s="30"/>
      <c r="D9" s="47">
        <f>C9/Hauptstelle!$E$51*100</f>
        <v>0</v>
      </c>
      <c r="E9" s="30"/>
      <c r="F9" s="47">
        <f>E9/Hauptstelle!$E$51*100</f>
        <v>0</v>
      </c>
      <c r="G9" s="19">
        <v>13.5</v>
      </c>
      <c r="H9" s="20" t="e">
        <f t="shared" si="0"/>
        <v>#DIV/0!</v>
      </c>
      <c r="I9" s="21" t="e">
        <f t="shared" si="1"/>
        <v>#DIV/0!</v>
      </c>
      <c r="J9" s="22">
        <v>47</v>
      </c>
      <c r="K9" s="23">
        <f t="shared" si="10"/>
        <v>6.4483333333333333</v>
      </c>
      <c r="L9" s="24">
        <f t="shared" si="2"/>
        <v>0</v>
      </c>
      <c r="M9" s="25">
        <f t="shared" si="3"/>
        <v>0</v>
      </c>
      <c r="N9" s="26">
        <f>ROUND(V9*Hauptstelle!$J$55, Hauptstelle!W52)</f>
        <v>0</v>
      </c>
      <c r="O9" s="27">
        <f t="shared" si="4"/>
        <v>0</v>
      </c>
      <c r="P9" s="24">
        <f t="shared" si="5"/>
        <v>0</v>
      </c>
      <c r="Q9" s="24">
        <f>(P9*(1/Hauptstelle!$J$53))+((L9/100)*Hauptstelle!$J$54)</f>
        <v>0</v>
      </c>
      <c r="R9" s="28">
        <f t="shared" si="6"/>
        <v>0</v>
      </c>
      <c r="S9" s="29">
        <f>R9/Hauptstelle!$R$48</f>
        <v>0</v>
      </c>
      <c r="T9" s="28">
        <f t="shared" si="7"/>
        <v>0</v>
      </c>
      <c r="U9" s="29">
        <f>T9/Hauptstelle!$T$48</f>
        <v>0</v>
      </c>
      <c r="V9" s="29">
        <f t="shared" si="8"/>
        <v>0</v>
      </c>
      <c r="W9" s="16">
        <f t="shared" si="9"/>
        <v>0</v>
      </c>
    </row>
    <row r="10" spans="1:23" x14ac:dyDescent="0.15">
      <c r="A10" s="134" t="s">
        <v>44</v>
      </c>
      <c r="B10" s="30">
        <v>28</v>
      </c>
      <c r="C10" s="30">
        <v>1234</v>
      </c>
      <c r="D10" s="47">
        <f>C10/Hauptstelle!$E$51*100</f>
        <v>0.11902178368707109</v>
      </c>
      <c r="E10" s="30">
        <v>3412</v>
      </c>
      <c r="F10" s="47">
        <f>E10/Hauptstelle!$E$51*100</f>
        <v>0.32909426737462444</v>
      </c>
      <c r="G10" s="19">
        <v>13.95</v>
      </c>
      <c r="H10" s="20">
        <f t="shared" si="0"/>
        <v>2.764991896272285</v>
      </c>
      <c r="I10" s="21">
        <f t="shared" si="1"/>
        <v>78.789103261472874</v>
      </c>
      <c r="J10" s="22">
        <v>50</v>
      </c>
      <c r="K10" s="23">
        <f t="shared" si="10"/>
        <v>6.083333333333333</v>
      </c>
      <c r="L10" s="24">
        <f t="shared" si="2"/>
        <v>1152.9105780119346</v>
      </c>
      <c r="M10" s="25">
        <f t="shared" si="3"/>
        <v>-81.089421988065396</v>
      </c>
      <c r="N10" s="26">
        <f>ROUND(V10*Hauptstelle!$J$55, Hauptstelle!W52)</f>
        <v>400</v>
      </c>
      <c r="O10" s="27">
        <f t="shared" si="4"/>
        <v>560.8767123287671</v>
      </c>
      <c r="P10" s="24">
        <f t="shared" si="5"/>
        <v>0</v>
      </c>
      <c r="Q10" s="24">
        <f>(P10*(1/Hauptstelle!$J$53))+((L10/100)*Hauptstelle!$J$54)</f>
        <v>57.64552890059673</v>
      </c>
      <c r="R10" s="28">
        <f t="shared" si="6"/>
        <v>804.15512816332432</v>
      </c>
      <c r="S10" s="29">
        <f>R10/Hauptstelle!$R$48</f>
        <v>3.7105624030859936E-3</v>
      </c>
      <c r="T10" s="28">
        <f t="shared" si="7"/>
        <v>47597.399999999994</v>
      </c>
      <c r="U10" s="29">
        <f>T10/Hauptstelle!$T$48</f>
        <v>3.6568239509082228E-3</v>
      </c>
      <c r="V10" s="29">
        <f t="shared" si="8"/>
        <v>3.683693176997108E-3</v>
      </c>
      <c r="W10" s="16">
        <f t="shared" si="9"/>
        <v>95536</v>
      </c>
    </row>
    <row r="11" spans="1:23" x14ac:dyDescent="0.15">
      <c r="A11" s="134" t="s">
        <v>45</v>
      </c>
      <c r="B11" s="30">
        <v>28</v>
      </c>
      <c r="C11" s="30">
        <v>321</v>
      </c>
      <c r="D11" s="47">
        <f>C11/Hauptstelle!$E$51*100</f>
        <v>3.0961096080672462E-2</v>
      </c>
      <c r="E11" s="30">
        <v>893</v>
      </c>
      <c r="F11" s="47">
        <f>E11/Hauptstelle!$E$51*100</f>
        <v>8.6131647352151119E-2</v>
      </c>
      <c r="G11" s="19">
        <v>25</v>
      </c>
      <c r="H11" s="20">
        <f t="shared" si="0"/>
        <v>2.781931464174455</v>
      </c>
      <c r="I11" s="21">
        <f t="shared" si="1"/>
        <v>78.659155891264462</v>
      </c>
      <c r="J11" s="22">
        <v>50</v>
      </c>
      <c r="K11" s="23">
        <f t="shared" si="10"/>
        <v>6.083333333333333</v>
      </c>
      <c r="L11" s="24">
        <f t="shared" si="2"/>
        <v>301.74359500722676</v>
      </c>
      <c r="M11" s="25">
        <f t="shared" si="3"/>
        <v>-19.256404992773241</v>
      </c>
      <c r="N11" s="26">
        <f>ROUND(V11*Hauptstelle!$J$55, Hauptstelle!W52)</f>
        <v>200</v>
      </c>
      <c r="O11" s="27">
        <f t="shared" si="4"/>
        <v>146.79452054794521</v>
      </c>
      <c r="P11" s="24">
        <f t="shared" si="5"/>
        <v>0</v>
      </c>
      <c r="Q11" s="24">
        <f>(P11*(1/Hauptstelle!$J$53))+((L11/100)*Hauptstelle!$J$54)</f>
        <v>15.087179750361337</v>
      </c>
      <c r="R11" s="28">
        <f t="shared" si="6"/>
        <v>377.17949375903339</v>
      </c>
      <c r="S11" s="29">
        <f>R11/Hauptstelle!$R$48</f>
        <v>1.7403956024676728E-3</v>
      </c>
      <c r="T11" s="28">
        <f t="shared" si="7"/>
        <v>22325</v>
      </c>
      <c r="U11" s="29">
        <f>T11/Hauptstelle!$T$48</f>
        <v>1.7151902142559486E-3</v>
      </c>
      <c r="V11" s="29">
        <f t="shared" si="8"/>
        <v>1.7277929083618108E-3</v>
      </c>
      <c r="W11" s="16">
        <f t="shared" si="9"/>
        <v>25004</v>
      </c>
    </row>
    <row r="12" spans="1:23" x14ac:dyDescent="0.15">
      <c r="A12" s="134" t="s">
        <v>46</v>
      </c>
      <c r="B12" s="30">
        <v>28</v>
      </c>
      <c r="C12" s="30">
        <v>839</v>
      </c>
      <c r="D12" s="47">
        <f>C12/Hauptstelle!$E$51*100</f>
        <v>8.0923238665682851E-2</v>
      </c>
      <c r="E12" s="30">
        <v>7346</v>
      </c>
      <c r="F12" s="47">
        <f>E12/Hauptstelle!$E$51*100</f>
        <v>0.70853648538510883</v>
      </c>
      <c r="G12" s="19">
        <v>9.4499999999999993</v>
      </c>
      <c r="H12" s="20">
        <f t="shared" si="0"/>
        <v>8.7556615017878432</v>
      </c>
      <c r="I12" s="21">
        <f t="shared" si="1"/>
        <v>32.833281630120652</v>
      </c>
      <c r="J12" s="22">
        <v>47</v>
      </c>
      <c r="K12" s="23">
        <f t="shared" si="10"/>
        <v>6.4483333333333333</v>
      </c>
      <c r="L12" s="24">
        <f t="shared" si="2"/>
        <v>2341.7021793436243</v>
      </c>
      <c r="M12" s="25">
        <f t="shared" si="3"/>
        <v>1502.7021793436243</v>
      </c>
      <c r="N12" s="26">
        <f>ROUND(V12*Hauptstelle!$J$55, Hauptstelle!W52)</f>
        <v>800</v>
      </c>
      <c r="O12" s="27">
        <f t="shared" si="4"/>
        <v>1139.2090979581287</v>
      </c>
      <c r="P12" s="24">
        <f t="shared" si="5"/>
        <v>1502.7021793436243</v>
      </c>
      <c r="Q12" s="24">
        <f>(P12*(1/Hauptstelle!$J$53))+((L12/100)*Hauptstelle!$J$54)</f>
        <v>267.35532690154366</v>
      </c>
      <c r="R12" s="28">
        <f t="shared" si="6"/>
        <v>2526.5078392195874</v>
      </c>
      <c r="S12" s="29">
        <f>R12/Hauptstelle!$R$48</f>
        <v>1.1657906131522193E-2</v>
      </c>
      <c r="T12" s="28">
        <f t="shared" si="7"/>
        <v>69419.7</v>
      </c>
      <c r="U12" s="29">
        <f>T12/Hauptstelle!$T$48</f>
        <v>5.3333926144046436E-3</v>
      </c>
      <c r="V12" s="29">
        <f t="shared" si="8"/>
        <v>8.495649372963418E-3</v>
      </c>
      <c r="W12" s="16">
        <f t="shared" si="9"/>
        <v>205688</v>
      </c>
    </row>
    <row r="13" spans="1:23" x14ac:dyDescent="0.15">
      <c r="A13" s="134" t="s">
        <v>47</v>
      </c>
      <c r="B13" s="30">
        <v>28</v>
      </c>
      <c r="C13" s="30"/>
      <c r="D13" s="47">
        <f>C13/Hauptstelle!$E$51*100</f>
        <v>0</v>
      </c>
      <c r="E13" s="30"/>
      <c r="F13" s="47">
        <f>E13/Hauptstelle!$E$51*100</f>
        <v>0</v>
      </c>
      <c r="G13" s="19">
        <v>30</v>
      </c>
      <c r="H13" s="20" t="e">
        <f t="shared" si="0"/>
        <v>#DIV/0!</v>
      </c>
      <c r="I13" s="21" t="e">
        <f t="shared" si="1"/>
        <v>#DIV/0!</v>
      </c>
      <c r="J13" s="22">
        <v>73</v>
      </c>
      <c r="K13" s="23">
        <f t="shared" si="10"/>
        <v>3.2850000000000001</v>
      </c>
      <c r="L13" s="24">
        <f t="shared" si="2"/>
        <v>0</v>
      </c>
      <c r="M13" s="25">
        <f t="shared" si="3"/>
        <v>0</v>
      </c>
      <c r="N13" s="26">
        <f>ROUND(V13*Hauptstelle!$J$55, Hauptstelle!W52)</f>
        <v>0</v>
      </c>
      <c r="O13" s="27">
        <f t="shared" si="4"/>
        <v>0</v>
      </c>
      <c r="P13" s="24">
        <f t="shared" si="5"/>
        <v>0</v>
      </c>
      <c r="Q13" s="24">
        <f>(P13*(1/Hauptstelle!$J$53))+((L13/100)*Hauptstelle!$J$54)</f>
        <v>0</v>
      </c>
      <c r="R13" s="28">
        <f t="shared" si="6"/>
        <v>0</v>
      </c>
      <c r="S13" s="29">
        <f>R13/Hauptstelle!$R$48</f>
        <v>0</v>
      </c>
      <c r="T13" s="28">
        <f t="shared" si="7"/>
        <v>0</v>
      </c>
      <c r="U13" s="29">
        <f>T13/Hauptstelle!$T$48</f>
        <v>0</v>
      </c>
      <c r="V13" s="29">
        <f t="shared" si="8"/>
        <v>0</v>
      </c>
      <c r="W13" s="16">
        <f t="shared" si="9"/>
        <v>0</v>
      </c>
    </row>
    <row r="14" spans="1:23" x14ac:dyDescent="0.15">
      <c r="A14" s="134" t="s">
        <v>48</v>
      </c>
      <c r="B14" s="30">
        <v>28</v>
      </c>
      <c r="C14" s="30"/>
      <c r="D14" s="47">
        <f>C14/Hauptstelle!$E$51*100</f>
        <v>0</v>
      </c>
      <c r="E14" s="30"/>
      <c r="F14" s="47">
        <f>E14/Hauptstelle!$E$51*100</f>
        <v>0</v>
      </c>
      <c r="G14" s="19">
        <v>15</v>
      </c>
      <c r="H14" s="20" t="e">
        <f t="shared" si="0"/>
        <v>#DIV/0!</v>
      </c>
      <c r="I14" s="21" t="e">
        <f t="shared" si="1"/>
        <v>#DIV/0!</v>
      </c>
      <c r="J14" s="22">
        <v>60</v>
      </c>
      <c r="K14" s="23">
        <f t="shared" si="10"/>
        <v>4.8666666666666663</v>
      </c>
      <c r="L14" s="24">
        <f t="shared" si="2"/>
        <v>0</v>
      </c>
      <c r="M14" s="25">
        <f t="shared" si="3"/>
        <v>0</v>
      </c>
      <c r="N14" s="26">
        <f>ROUND(V14*Hauptstelle!$J$55, Hauptstelle!W52)</f>
        <v>0</v>
      </c>
      <c r="O14" s="27">
        <f t="shared" si="4"/>
        <v>0</v>
      </c>
      <c r="P14" s="24">
        <f t="shared" si="5"/>
        <v>0</v>
      </c>
      <c r="Q14" s="24">
        <f>(P14*(1/Hauptstelle!$J$53))+((L14/100)*Hauptstelle!$J$54)</f>
        <v>0</v>
      </c>
      <c r="R14" s="28">
        <f t="shared" si="6"/>
        <v>0</v>
      </c>
      <c r="S14" s="29">
        <f>R14/Hauptstelle!$R$48</f>
        <v>0</v>
      </c>
      <c r="T14" s="28">
        <f t="shared" si="7"/>
        <v>0</v>
      </c>
      <c r="U14" s="29">
        <f>T14/Hauptstelle!$T$48</f>
        <v>0</v>
      </c>
      <c r="V14" s="29">
        <f t="shared" si="8"/>
        <v>0</v>
      </c>
      <c r="W14" s="16">
        <f t="shared" si="9"/>
        <v>0</v>
      </c>
    </row>
    <row r="15" spans="1:23" x14ac:dyDescent="0.15">
      <c r="A15" s="134" t="s">
        <v>49</v>
      </c>
      <c r="B15" s="30">
        <v>7</v>
      </c>
      <c r="C15" s="30"/>
      <c r="D15" s="47">
        <f>C15/Hauptstelle!$E$51*100</f>
        <v>0</v>
      </c>
      <c r="E15" s="30"/>
      <c r="F15" s="47">
        <f>E15/Hauptstelle!$E$51*100</f>
        <v>0</v>
      </c>
      <c r="G15" s="19">
        <v>55</v>
      </c>
      <c r="H15" s="20" t="e">
        <f t="shared" si="0"/>
        <v>#DIV/0!</v>
      </c>
      <c r="I15" s="21" t="e">
        <f t="shared" si="1"/>
        <v>#DIV/0!</v>
      </c>
      <c r="J15" s="22">
        <v>35</v>
      </c>
      <c r="K15" s="23">
        <f t="shared" si="10"/>
        <v>7.9083333333333332</v>
      </c>
      <c r="L15" s="24">
        <f t="shared" si="2"/>
        <v>0</v>
      </c>
      <c r="M15" s="25">
        <f t="shared" si="3"/>
        <v>0</v>
      </c>
      <c r="N15" s="26">
        <f>ROUND(V15*Hauptstelle!$J$55, Hauptstelle!W52)</f>
        <v>0</v>
      </c>
      <c r="O15" s="27">
        <f t="shared" si="4"/>
        <v>0</v>
      </c>
      <c r="P15" s="24">
        <f t="shared" si="5"/>
        <v>0</v>
      </c>
      <c r="Q15" s="24">
        <f>(P15*(1/Hauptstelle!$J$53))+((L15/100)*Hauptstelle!$J$54)</f>
        <v>0</v>
      </c>
      <c r="R15" s="28">
        <f t="shared" si="6"/>
        <v>0</v>
      </c>
      <c r="S15" s="29">
        <f>R15/Hauptstelle!$R$48</f>
        <v>0</v>
      </c>
      <c r="T15" s="28">
        <f t="shared" si="7"/>
        <v>0</v>
      </c>
      <c r="U15" s="29">
        <f>T15/Hauptstelle!$T$48</f>
        <v>0</v>
      </c>
      <c r="V15" s="29">
        <f t="shared" si="8"/>
        <v>0</v>
      </c>
      <c r="W15" s="16">
        <f t="shared" si="9"/>
        <v>0</v>
      </c>
    </row>
    <row r="16" spans="1:23" x14ac:dyDescent="0.15">
      <c r="A16" s="134" t="s">
        <v>50</v>
      </c>
      <c r="B16" s="30">
        <v>28</v>
      </c>
      <c r="C16" s="30">
        <v>637</v>
      </c>
      <c r="D16" s="47">
        <f>C16/Hauptstelle!$E$51*100</f>
        <v>6.1439932097783055E-2</v>
      </c>
      <c r="E16" s="30">
        <v>1783</v>
      </c>
      <c r="F16" s="47">
        <f>E16/Hauptstelle!$E$51*100</f>
        <v>0.17197393866616512</v>
      </c>
      <c r="G16" s="19">
        <v>20.45</v>
      </c>
      <c r="H16" s="20">
        <f t="shared" si="0"/>
        <v>2.7990580847723705</v>
      </c>
      <c r="I16" s="21">
        <f t="shared" si="1"/>
        <v>78.527773596266741</v>
      </c>
      <c r="J16" s="22">
        <v>35</v>
      </c>
      <c r="K16" s="23">
        <f t="shared" si="10"/>
        <v>7.9083333333333332</v>
      </c>
      <c r="L16" s="24">
        <f t="shared" si="2"/>
        <v>463.44114902048875</v>
      </c>
      <c r="M16" s="25">
        <f t="shared" si="3"/>
        <v>-173.55885097951125</v>
      </c>
      <c r="N16" s="26">
        <f>ROUND(V16*Hauptstelle!$J$55, Hauptstelle!W52)</f>
        <v>200</v>
      </c>
      <c r="O16" s="27">
        <f t="shared" si="4"/>
        <v>225.45837723919917</v>
      </c>
      <c r="P16" s="24">
        <f t="shared" si="5"/>
        <v>0</v>
      </c>
      <c r="Q16" s="24">
        <f>(P16*(1/Hauptstelle!$J$53))+((L16/100)*Hauptstelle!$J$54)</f>
        <v>23.172057451024436</v>
      </c>
      <c r="R16" s="28">
        <f t="shared" si="6"/>
        <v>473.86857487344969</v>
      </c>
      <c r="S16" s="29">
        <f>R16/Hauptstelle!$R$48</f>
        <v>2.186541944892313E-3</v>
      </c>
      <c r="T16" s="28">
        <f t="shared" si="7"/>
        <v>36462.35</v>
      </c>
      <c r="U16" s="29">
        <f>T16/Hauptstelle!$T$48</f>
        <v>2.8013377786685503E-3</v>
      </c>
      <c r="V16" s="29">
        <f t="shared" si="8"/>
        <v>2.4939398617804314E-3</v>
      </c>
      <c r="W16" s="16">
        <f t="shared" si="9"/>
        <v>49924</v>
      </c>
    </row>
    <row r="17" spans="1:23" x14ac:dyDescent="0.15">
      <c r="A17" s="134" t="s">
        <v>4</v>
      </c>
      <c r="B17" s="30">
        <v>56</v>
      </c>
      <c r="C17" s="30"/>
      <c r="D17" s="47">
        <f>C17/Hauptstelle!$E$51*100</f>
        <v>0</v>
      </c>
      <c r="E17" s="30"/>
      <c r="F17" s="47">
        <f>E17/Hauptstelle!$E$51*100</f>
        <v>0</v>
      </c>
      <c r="G17" s="19">
        <v>30</v>
      </c>
      <c r="H17" s="20" t="e">
        <f t="shared" si="0"/>
        <v>#DIV/0!</v>
      </c>
      <c r="I17" s="21" t="e">
        <f t="shared" si="1"/>
        <v>#DIV/0!</v>
      </c>
      <c r="J17" s="22">
        <v>78</v>
      </c>
      <c r="K17" s="23">
        <f t="shared" si="10"/>
        <v>2.6766666666666667</v>
      </c>
      <c r="L17" s="24">
        <f t="shared" si="2"/>
        <v>0</v>
      </c>
      <c r="M17" s="25">
        <f t="shared" si="3"/>
        <v>0</v>
      </c>
      <c r="N17" s="26">
        <f>ROUND(V17*Hauptstelle!$J$55, Hauptstelle!W52)</f>
        <v>0</v>
      </c>
      <c r="O17" s="27">
        <f t="shared" si="4"/>
        <v>0</v>
      </c>
      <c r="P17" s="24">
        <f t="shared" si="5"/>
        <v>0</v>
      </c>
      <c r="Q17" s="24">
        <f>(P17*(1/Hauptstelle!$J$53))+((L17/100)*Hauptstelle!$J$54)</f>
        <v>0</v>
      </c>
      <c r="R17" s="28">
        <f t="shared" si="6"/>
        <v>0</v>
      </c>
      <c r="S17" s="29">
        <f>R17/Hauptstelle!$R$48</f>
        <v>0</v>
      </c>
      <c r="T17" s="28">
        <f t="shared" si="7"/>
        <v>0</v>
      </c>
      <c r="U17" s="29">
        <f>T17/Hauptstelle!$T$48</f>
        <v>0</v>
      </c>
      <c r="V17" s="29">
        <f t="shared" si="8"/>
        <v>0</v>
      </c>
      <c r="W17" s="16">
        <f t="shared" si="9"/>
        <v>0</v>
      </c>
    </row>
    <row r="18" spans="1:23" x14ac:dyDescent="0.15">
      <c r="A18" s="134" t="s">
        <v>51</v>
      </c>
      <c r="B18" s="30">
        <v>28</v>
      </c>
      <c r="C18" s="30"/>
      <c r="D18" s="47">
        <f>C18/Hauptstelle!$E$51*100</f>
        <v>0</v>
      </c>
      <c r="E18" s="30"/>
      <c r="F18" s="47">
        <f>E18/Hauptstelle!$E$51*100</f>
        <v>0</v>
      </c>
      <c r="G18" s="19">
        <v>25</v>
      </c>
      <c r="H18" s="20" t="e">
        <f t="shared" si="0"/>
        <v>#DIV/0!</v>
      </c>
      <c r="I18" s="21" t="e">
        <f t="shared" si="1"/>
        <v>#DIV/0!</v>
      </c>
      <c r="J18" s="22">
        <v>73</v>
      </c>
      <c r="K18" s="23">
        <f t="shared" si="10"/>
        <v>3.2850000000000001</v>
      </c>
      <c r="L18" s="24">
        <f t="shared" si="2"/>
        <v>0</v>
      </c>
      <c r="M18" s="25">
        <f t="shared" si="3"/>
        <v>0</v>
      </c>
      <c r="N18" s="26">
        <f>ROUND(V18*Hauptstelle!$J$55, Hauptstelle!W52)</f>
        <v>0</v>
      </c>
      <c r="O18" s="27">
        <f t="shared" si="4"/>
        <v>0</v>
      </c>
      <c r="P18" s="24">
        <f t="shared" si="5"/>
        <v>0</v>
      </c>
      <c r="Q18" s="24">
        <f>(P18*(1/Hauptstelle!$J$53))+((L18/100)*Hauptstelle!$J$54)</f>
        <v>0</v>
      </c>
      <c r="R18" s="28">
        <f t="shared" si="6"/>
        <v>0</v>
      </c>
      <c r="S18" s="29">
        <f>R18/Hauptstelle!$R$48</f>
        <v>0</v>
      </c>
      <c r="T18" s="28">
        <f t="shared" si="7"/>
        <v>0</v>
      </c>
      <c r="U18" s="29">
        <f>T18/Hauptstelle!$T$48</f>
        <v>0</v>
      </c>
      <c r="V18" s="29">
        <f t="shared" si="8"/>
        <v>0</v>
      </c>
      <c r="W18" s="16">
        <f t="shared" si="9"/>
        <v>0</v>
      </c>
    </row>
    <row r="19" spans="1:23" x14ac:dyDescent="0.15">
      <c r="A19" s="134" t="s">
        <v>53</v>
      </c>
      <c r="B19" s="30">
        <v>28</v>
      </c>
      <c r="C19" s="30"/>
      <c r="D19" s="47">
        <f>C19/Hauptstelle!$E$51*100</f>
        <v>0</v>
      </c>
      <c r="E19" s="30"/>
      <c r="F19" s="47">
        <f>E19/Hauptstelle!$E$51*100</f>
        <v>0</v>
      </c>
      <c r="G19" s="19">
        <v>22</v>
      </c>
      <c r="H19" s="20" t="e">
        <f t="shared" si="0"/>
        <v>#DIV/0!</v>
      </c>
      <c r="I19" s="21" t="e">
        <f t="shared" si="1"/>
        <v>#DIV/0!</v>
      </c>
      <c r="J19" s="22">
        <v>44</v>
      </c>
      <c r="K19" s="23">
        <f t="shared" si="10"/>
        <v>6.8133333333333335</v>
      </c>
      <c r="L19" s="24">
        <f t="shared" si="2"/>
        <v>0</v>
      </c>
      <c r="M19" s="25">
        <f t="shared" si="3"/>
        <v>0</v>
      </c>
      <c r="N19" s="26">
        <f>ROUND(V19*Hauptstelle!$J$55, Hauptstelle!W52)</f>
        <v>0</v>
      </c>
      <c r="O19" s="27">
        <f t="shared" si="4"/>
        <v>0</v>
      </c>
      <c r="P19" s="24">
        <f t="shared" si="5"/>
        <v>0</v>
      </c>
      <c r="Q19" s="24">
        <f>(P19*(1/Hauptstelle!$J$53))+((L19/100)*Hauptstelle!$J$54)</f>
        <v>0</v>
      </c>
      <c r="R19" s="28">
        <f t="shared" si="6"/>
        <v>0</v>
      </c>
      <c r="S19" s="29">
        <f>R19/Hauptstelle!$R$48</f>
        <v>0</v>
      </c>
      <c r="T19" s="28">
        <f t="shared" si="7"/>
        <v>0</v>
      </c>
      <c r="U19" s="29">
        <f>T19/Hauptstelle!$T$48</f>
        <v>0</v>
      </c>
      <c r="V19" s="29">
        <f t="shared" si="8"/>
        <v>0</v>
      </c>
      <c r="W19" s="16">
        <f t="shared" si="9"/>
        <v>0</v>
      </c>
    </row>
    <row r="20" spans="1:23" x14ac:dyDescent="0.15">
      <c r="A20" s="134" t="s">
        <v>54</v>
      </c>
      <c r="B20" s="30">
        <v>28</v>
      </c>
      <c r="C20" s="30"/>
      <c r="D20" s="47">
        <f>C20/Hauptstelle!$E$51*100</f>
        <v>0</v>
      </c>
      <c r="E20" s="30"/>
      <c r="F20" s="47">
        <f>E20/Hauptstelle!$E$51*100</f>
        <v>0</v>
      </c>
      <c r="G20" s="19">
        <v>24</v>
      </c>
      <c r="H20" s="20" t="e">
        <f t="shared" si="0"/>
        <v>#DIV/0!</v>
      </c>
      <c r="I20" s="21" t="e">
        <f t="shared" si="1"/>
        <v>#DIV/0!</v>
      </c>
      <c r="J20" s="22">
        <v>50</v>
      </c>
      <c r="K20" s="23">
        <f t="shared" si="10"/>
        <v>6.083333333333333</v>
      </c>
      <c r="L20" s="24">
        <f t="shared" si="2"/>
        <v>0</v>
      </c>
      <c r="M20" s="25">
        <f t="shared" si="3"/>
        <v>0</v>
      </c>
      <c r="N20" s="26">
        <f>ROUND(V20*Hauptstelle!$J$55, Hauptstelle!W52)</f>
        <v>0</v>
      </c>
      <c r="O20" s="27">
        <f t="shared" si="4"/>
        <v>0</v>
      </c>
      <c r="P20" s="24">
        <f t="shared" si="5"/>
        <v>0</v>
      </c>
      <c r="Q20" s="24">
        <f>(P20*(1/Hauptstelle!$J$53))+((L20/100)*Hauptstelle!$J$54)</f>
        <v>0</v>
      </c>
      <c r="R20" s="28">
        <f t="shared" si="6"/>
        <v>0</v>
      </c>
      <c r="S20" s="29">
        <f>R20/Hauptstelle!$R$48</f>
        <v>0</v>
      </c>
      <c r="T20" s="28">
        <f t="shared" si="7"/>
        <v>0</v>
      </c>
      <c r="U20" s="29">
        <f>T20/Hauptstelle!$T$48</f>
        <v>0</v>
      </c>
      <c r="V20" s="29">
        <f t="shared" si="8"/>
        <v>0</v>
      </c>
      <c r="W20" s="16">
        <f t="shared" si="9"/>
        <v>0</v>
      </c>
    </row>
    <row r="21" spans="1:23" x14ac:dyDescent="0.15">
      <c r="A21" s="134" t="s">
        <v>52</v>
      </c>
      <c r="B21" s="30">
        <v>28</v>
      </c>
      <c r="C21" s="30">
        <v>117</v>
      </c>
      <c r="D21" s="47">
        <f>C21/Hauptstelle!$E$51*100</f>
        <v>1.1284885487347907E-2</v>
      </c>
      <c r="E21" s="30">
        <v>345</v>
      </c>
      <c r="F21" s="47">
        <f>E21/Hauptstelle!$E$51*100</f>
        <v>3.3275944385769474E-2</v>
      </c>
      <c r="G21" s="19">
        <v>21</v>
      </c>
      <c r="H21" s="20">
        <f t="shared" si="0"/>
        <v>2.9487179487179489</v>
      </c>
      <c r="I21" s="21">
        <f t="shared" si="1"/>
        <v>77.379697927643136</v>
      </c>
      <c r="J21" s="22">
        <v>73</v>
      </c>
      <c r="K21" s="23">
        <f t="shared" si="10"/>
        <v>3.2850000000000001</v>
      </c>
      <c r="L21" s="24">
        <f t="shared" si="2"/>
        <v>215.87976499832698</v>
      </c>
      <c r="M21" s="25">
        <f t="shared" si="3"/>
        <v>98.879764998326976</v>
      </c>
      <c r="N21" s="26">
        <f>ROUND(V21*Hauptstelle!$J$55, Hauptstelle!W52)</f>
        <v>100</v>
      </c>
      <c r="O21" s="27">
        <f t="shared" si="4"/>
        <v>105.02283105022831</v>
      </c>
      <c r="P21" s="24">
        <f t="shared" si="5"/>
        <v>98.879764998326976</v>
      </c>
      <c r="Q21" s="24">
        <f>(P21*(1/Hauptstelle!$J$53))+((L21/100)*Hauptstelle!$J$54)</f>
        <v>20.681964749749049</v>
      </c>
      <c r="R21" s="28">
        <f t="shared" si="6"/>
        <v>434.32125974473001</v>
      </c>
      <c r="S21" s="29">
        <f>R21/Hauptstelle!$R$48</f>
        <v>2.004061257372756E-3</v>
      </c>
      <c r="T21" s="28">
        <f t="shared" si="7"/>
        <v>7245</v>
      </c>
      <c r="U21" s="29">
        <f>T21/Hauptstelle!$T$48</f>
        <v>5.5662051969918686E-4</v>
      </c>
      <c r="V21" s="29">
        <f t="shared" si="8"/>
        <v>1.2803408885359714E-3</v>
      </c>
      <c r="W21" s="16">
        <f t="shared" si="9"/>
        <v>9660</v>
      </c>
    </row>
    <row r="22" spans="1:23" x14ac:dyDescent="0.15">
      <c r="A22" s="134" t="s">
        <v>55</v>
      </c>
      <c r="B22" s="30">
        <v>28</v>
      </c>
      <c r="C22" s="30"/>
      <c r="D22" s="47">
        <f>C22/Hauptstelle!$E$51*100</f>
        <v>0</v>
      </c>
      <c r="E22" s="30"/>
      <c r="F22" s="47">
        <f>E22/Hauptstelle!$E$51*100</f>
        <v>0</v>
      </c>
      <c r="G22" s="19">
        <v>13.5</v>
      </c>
      <c r="H22" s="20" t="e">
        <f t="shared" si="0"/>
        <v>#DIV/0!</v>
      </c>
      <c r="I22" s="21" t="e">
        <f t="shared" si="1"/>
        <v>#DIV/0!</v>
      </c>
      <c r="J22" s="22">
        <v>44</v>
      </c>
      <c r="K22" s="23">
        <f t="shared" si="10"/>
        <v>6.8133333333333335</v>
      </c>
      <c r="L22" s="24">
        <f t="shared" si="2"/>
        <v>0</v>
      </c>
      <c r="M22" s="25">
        <f t="shared" si="3"/>
        <v>0</v>
      </c>
      <c r="N22" s="26">
        <f>ROUND(V22*Hauptstelle!$J$55, Hauptstelle!W52)</f>
        <v>0</v>
      </c>
      <c r="O22" s="27">
        <f t="shared" si="4"/>
        <v>0</v>
      </c>
      <c r="P22" s="24">
        <f t="shared" si="5"/>
        <v>0</v>
      </c>
      <c r="Q22" s="24">
        <f>(P22*(1/Hauptstelle!$J$53))+((L22/100)*Hauptstelle!$J$54)</f>
        <v>0</v>
      </c>
      <c r="R22" s="28">
        <f t="shared" si="6"/>
        <v>0</v>
      </c>
      <c r="S22" s="29">
        <f>R22/Hauptstelle!$R$48</f>
        <v>0</v>
      </c>
      <c r="T22" s="28">
        <f t="shared" si="7"/>
        <v>0</v>
      </c>
      <c r="U22" s="29">
        <f>T22/Hauptstelle!$T$48</f>
        <v>0</v>
      </c>
      <c r="V22" s="29">
        <f t="shared" si="8"/>
        <v>0</v>
      </c>
      <c r="W22" s="16">
        <f t="shared" si="9"/>
        <v>0</v>
      </c>
    </row>
    <row r="23" spans="1:23" x14ac:dyDescent="0.15">
      <c r="A23" s="134" t="s">
        <v>56</v>
      </c>
      <c r="B23" s="30">
        <v>28</v>
      </c>
      <c r="C23" s="30"/>
      <c r="D23" s="47">
        <f>C23/Hauptstelle!$E$51*100</f>
        <v>0</v>
      </c>
      <c r="E23" s="30"/>
      <c r="F23" s="47">
        <f>E23/Hauptstelle!$E$51*100</f>
        <v>0</v>
      </c>
      <c r="G23" s="19">
        <v>18.899999999999999</v>
      </c>
      <c r="H23" s="20" t="e">
        <f t="shared" si="0"/>
        <v>#DIV/0!</v>
      </c>
      <c r="I23" s="21" t="e">
        <f t="shared" si="1"/>
        <v>#DIV/0!</v>
      </c>
      <c r="J23" s="22">
        <v>50</v>
      </c>
      <c r="K23" s="23">
        <f t="shared" si="10"/>
        <v>6.083333333333333</v>
      </c>
      <c r="L23" s="24">
        <f t="shared" si="2"/>
        <v>0</v>
      </c>
      <c r="M23" s="25">
        <f t="shared" si="3"/>
        <v>0</v>
      </c>
      <c r="N23" s="26">
        <f>ROUND(V23*Hauptstelle!$J$55, Hauptstelle!W52)</f>
        <v>0</v>
      </c>
      <c r="O23" s="27">
        <f t="shared" si="4"/>
        <v>0</v>
      </c>
      <c r="P23" s="24">
        <f t="shared" si="5"/>
        <v>0</v>
      </c>
      <c r="Q23" s="24">
        <f>(P23*(1/Hauptstelle!$J$53))+((L23/100)*Hauptstelle!$J$54)</f>
        <v>0</v>
      </c>
      <c r="R23" s="28">
        <f t="shared" si="6"/>
        <v>0</v>
      </c>
      <c r="S23" s="29">
        <f>R23/Hauptstelle!$R$48</f>
        <v>0</v>
      </c>
      <c r="T23" s="28">
        <f t="shared" si="7"/>
        <v>0</v>
      </c>
      <c r="U23" s="29">
        <f>T23/Hauptstelle!$T$48</f>
        <v>0</v>
      </c>
      <c r="V23" s="29">
        <f t="shared" si="8"/>
        <v>0</v>
      </c>
      <c r="W23" s="16">
        <f t="shared" si="9"/>
        <v>0</v>
      </c>
    </row>
    <row r="24" spans="1:23" x14ac:dyDescent="0.15">
      <c r="A24" s="134" t="s">
        <v>5</v>
      </c>
      <c r="B24" s="30">
        <v>28</v>
      </c>
      <c r="C24" s="30"/>
      <c r="D24" s="47">
        <f>C24/Hauptstelle!$E$51*100</f>
        <v>0</v>
      </c>
      <c r="E24" s="30"/>
      <c r="F24" s="47">
        <f>E24/Hauptstelle!$E$51*100</f>
        <v>0</v>
      </c>
      <c r="G24" s="19">
        <v>7.67</v>
      </c>
      <c r="H24" s="20" t="e">
        <f t="shared" si="0"/>
        <v>#DIV/0!</v>
      </c>
      <c r="I24" s="21" t="e">
        <f t="shared" si="1"/>
        <v>#DIV/0!</v>
      </c>
      <c r="J24" s="22">
        <v>78</v>
      </c>
      <c r="K24" s="23">
        <f t="shared" si="10"/>
        <v>2.6766666666666667</v>
      </c>
      <c r="L24" s="24">
        <f t="shared" si="2"/>
        <v>0</v>
      </c>
      <c r="M24" s="25">
        <f t="shared" si="3"/>
        <v>0</v>
      </c>
      <c r="N24" s="26">
        <f>ROUND(V24*Hauptstelle!$J$55, Hauptstelle!W52)</f>
        <v>0</v>
      </c>
      <c r="O24" s="27">
        <f t="shared" si="4"/>
        <v>0</v>
      </c>
      <c r="P24" s="24">
        <f t="shared" si="5"/>
        <v>0</v>
      </c>
      <c r="Q24" s="24">
        <f>(P24*(1/Hauptstelle!$J$53))+((L24/100)*Hauptstelle!$J$54)</f>
        <v>0</v>
      </c>
      <c r="R24" s="28">
        <f t="shared" si="6"/>
        <v>0</v>
      </c>
      <c r="S24" s="29">
        <f>R24/Hauptstelle!$R$48</f>
        <v>0</v>
      </c>
      <c r="T24" s="28">
        <f t="shared" si="7"/>
        <v>0</v>
      </c>
      <c r="U24" s="29">
        <f>T24/Hauptstelle!$T$48</f>
        <v>0</v>
      </c>
      <c r="V24" s="29">
        <f t="shared" si="8"/>
        <v>0</v>
      </c>
      <c r="W24" s="16">
        <f t="shared" si="9"/>
        <v>0</v>
      </c>
    </row>
    <row r="25" spans="1:23" x14ac:dyDescent="0.15">
      <c r="A25" s="134" t="s">
        <v>57</v>
      </c>
      <c r="B25" s="30">
        <v>28</v>
      </c>
      <c r="C25" s="30"/>
      <c r="D25" s="47">
        <f>C25/Hauptstelle!$E$51*100</f>
        <v>0</v>
      </c>
      <c r="E25" s="30"/>
      <c r="F25" s="47">
        <f>E25/Hauptstelle!$E$51*100</f>
        <v>0</v>
      </c>
      <c r="G25" s="19">
        <v>10</v>
      </c>
      <c r="H25" s="20" t="e">
        <f t="shared" si="0"/>
        <v>#DIV/0!</v>
      </c>
      <c r="I25" s="21" t="e">
        <f t="shared" si="1"/>
        <v>#DIV/0!</v>
      </c>
      <c r="J25" s="22">
        <v>70</v>
      </c>
      <c r="K25" s="23">
        <f t="shared" si="10"/>
        <v>3.65</v>
      </c>
      <c r="L25" s="24">
        <f t="shared" si="2"/>
        <v>0</v>
      </c>
      <c r="M25" s="25">
        <f t="shared" si="3"/>
        <v>0</v>
      </c>
      <c r="N25" s="26">
        <f>ROUND(V25*Hauptstelle!$J$55, Hauptstelle!W52)</f>
        <v>0</v>
      </c>
      <c r="O25" s="27">
        <f t="shared" si="4"/>
        <v>0</v>
      </c>
      <c r="P25" s="24">
        <f t="shared" si="5"/>
        <v>0</v>
      </c>
      <c r="Q25" s="24">
        <f>(P25*(1/Hauptstelle!$J$53))+((L25/100)*Hauptstelle!$J$54)</f>
        <v>0</v>
      </c>
      <c r="R25" s="28">
        <f t="shared" si="6"/>
        <v>0</v>
      </c>
      <c r="S25" s="29">
        <f>R25/Hauptstelle!$R$48</f>
        <v>0</v>
      </c>
      <c r="T25" s="28">
        <f t="shared" si="7"/>
        <v>0</v>
      </c>
      <c r="U25" s="29">
        <f>T25/Hauptstelle!$T$48</f>
        <v>0</v>
      </c>
      <c r="V25" s="29">
        <f t="shared" si="8"/>
        <v>0</v>
      </c>
      <c r="W25" s="16">
        <f t="shared" si="9"/>
        <v>0</v>
      </c>
    </row>
    <row r="26" spans="1:23" x14ac:dyDescent="0.15">
      <c r="A26" s="134" t="s">
        <v>58</v>
      </c>
      <c r="B26" s="30">
        <v>28</v>
      </c>
      <c r="C26" s="30"/>
      <c r="D26" s="47">
        <f>C26/Hauptstelle!$E$51*100</f>
        <v>0</v>
      </c>
      <c r="E26" s="30"/>
      <c r="F26" s="47">
        <f>E26/Hauptstelle!$E$51*100</f>
        <v>0</v>
      </c>
      <c r="G26" s="19">
        <v>10</v>
      </c>
      <c r="H26" s="20" t="e">
        <f t="shared" si="0"/>
        <v>#DIV/0!</v>
      </c>
      <c r="I26" s="21" t="e">
        <f t="shared" si="1"/>
        <v>#DIV/0!</v>
      </c>
      <c r="J26" s="22">
        <v>70</v>
      </c>
      <c r="K26" s="23">
        <f t="shared" si="10"/>
        <v>3.65</v>
      </c>
      <c r="L26" s="24">
        <f t="shared" si="2"/>
        <v>0</v>
      </c>
      <c r="M26" s="25">
        <f t="shared" si="3"/>
        <v>0</v>
      </c>
      <c r="N26" s="26">
        <f>ROUND(V26*Hauptstelle!$J$55, Hauptstelle!W52)</f>
        <v>0</v>
      </c>
      <c r="O26" s="27">
        <f t="shared" si="4"/>
        <v>0</v>
      </c>
      <c r="P26" s="24">
        <f t="shared" si="5"/>
        <v>0</v>
      </c>
      <c r="Q26" s="24">
        <f>(P26*(1/Hauptstelle!$J$53))+((L26/100)*Hauptstelle!$J$54)</f>
        <v>0</v>
      </c>
      <c r="R26" s="28">
        <f t="shared" si="6"/>
        <v>0</v>
      </c>
      <c r="S26" s="29">
        <f>R26/Hauptstelle!$R$48</f>
        <v>0</v>
      </c>
      <c r="T26" s="28">
        <f t="shared" si="7"/>
        <v>0</v>
      </c>
      <c r="U26" s="29">
        <f>T26/Hauptstelle!$T$48</f>
        <v>0</v>
      </c>
      <c r="V26" s="29">
        <f t="shared" si="8"/>
        <v>0</v>
      </c>
      <c r="W26" s="16">
        <f t="shared" si="9"/>
        <v>0</v>
      </c>
    </row>
    <row r="27" spans="1:23" x14ac:dyDescent="0.15">
      <c r="A27" s="134" t="s">
        <v>113</v>
      </c>
      <c r="B27" s="30">
        <v>28</v>
      </c>
      <c r="C27" s="30"/>
      <c r="D27" s="47">
        <f>C27/Hauptstelle!$E$51*100</f>
        <v>0</v>
      </c>
      <c r="E27" s="30"/>
      <c r="F27" s="47">
        <f>E27/Hauptstelle!$E$51*100</f>
        <v>0</v>
      </c>
      <c r="G27" s="19">
        <v>9.09</v>
      </c>
      <c r="H27" s="20" t="e">
        <f t="shared" si="0"/>
        <v>#DIV/0!</v>
      </c>
      <c r="I27" s="21" t="e">
        <f t="shared" si="1"/>
        <v>#DIV/0!</v>
      </c>
      <c r="J27" s="22">
        <v>30</v>
      </c>
      <c r="K27" s="23">
        <f t="shared" si="10"/>
        <v>8.5166666666666675</v>
      </c>
      <c r="L27" s="24">
        <f t="shared" si="2"/>
        <v>0</v>
      </c>
      <c r="M27" s="25">
        <f t="shared" si="3"/>
        <v>0</v>
      </c>
      <c r="N27" s="26">
        <f>ROUND(V27*Hauptstelle!$J$55, Hauptstelle!W52)</f>
        <v>0</v>
      </c>
      <c r="O27" s="27">
        <f t="shared" si="4"/>
        <v>0</v>
      </c>
      <c r="P27" s="24">
        <f t="shared" si="5"/>
        <v>0</v>
      </c>
      <c r="Q27" s="24">
        <f>(P27*(1/Hauptstelle!$J$53))+((L27/100)*Hauptstelle!$J$54)</f>
        <v>0</v>
      </c>
      <c r="R27" s="28">
        <f t="shared" si="6"/>
        <v>0</v>
      </c>
      <c r="S27" s="29">
        <f>R27/Hauptstelle!$R$48</f>
        <v>0</v>
      </c>
      <c r="T27" s="28">
        <f t="shared" si="7"/>
        <v>0</v>
      </c>
      <c r="U27" s="29">
        <f>T27/Hauptstelle!$T$48</f>
        <v>0</v>
      </c>
      <c r="V27" s="29">
        <f t="shared" si="8"/>
        <v>0</v>
      </c>
      <c r="W27" s="16">
        <f t="shared" si="9"/>
        <v>0</v>
      </c>
    </row>
    <row r="28" spans="1:23" x14ac:dyDescent="0.15">
      <c r="A28" s="134" t="s">
        <v>114</v>
      </c>
      <c r="B28" s="30">
        <v>28</v>
      </c>
      <c r="C28" s="30"/>
      <c r="D28" s="47">
        <f>C28/Hauptstelle!$E$51*100</f>
        <v>0</v>
      </c>
      <c r="E28" s="30"/>
      <c r="F28" s="47">
        <f>E28/Hauptstelle!$E$51*100</f>
        <v>0</v>
      </c>
      <c r="G28" s="19">
        <v>7</v>
      </c>
      <c r="H28" s="20" t="e">
        <f t="shared" si="0"/>
        <v>#DIV/0!</v>
      </c>
      <c r="I28" s="21" t="e">
        <f t="shared" si="1"/>
        <v>#DIV/0!</v>
      </c>
      <c r="J28" s="22">
        <v>30</v>
      </c>
      <c r="K28" s="23">
        <f t="shared" si="10"/>
        <v>8.5166666666666675</v>
      </c>
      <c r="L28" s="24">
        <f t="shared" si="2"/>
        <v>0</v>
      </c>
      <c r="M28" s="25">
        <f t="shared" si="3"/>
        <v>0</v>
      </c>
      <c r="N28" s="26">
        <f>ROUND(V28*Hauptstelle!$J$55, Hauptstelle!W52)</f>
        <v>0</v>
      </c>
      <c r="O28" s="27">
        <f t="shared" si="4"/>
        <v>0</v>
      </c>
      <c r="P28" s="24">
        <f t="shared" si="5"/>
        <v>0</v>
      </c>
      <c r="Q28" s="24">
        <f>(P28*(1/Hauptstelle!$J$53))+((L28/100)*Hauptstelle!$J$54)</f>
        <v>0</v>
      </c>
      <c r="R28" s="28">
        <f t="shared" si="6"/>
        <v>0</v>
      </c>
      <c r="S28" s="29">
        <f>R28/Hauptstelle!$R$48</f>
        <v>0</v>
      </c>
      <c r="T28" s="28">
        <f t="shared" si="7"/>
        <v>0</v>
      </c>
      <c r="U28" s="29">
        <f>T28/Hauptstelle!$T$48</f>
        <v>0</v>
      </c>
      <c r="V28" s="29">
        <f t="shared" si="8"/>
        <v>0</v>
      </c>
      <c r="W28" s="16">
        <f t="shared" si="9"/>
        <v>0</v>
      </c>
    </row>
    <row r="29" spans="1:23" x14ac:dyDescent="0.15">
      <c r="A29" s="134" t="s">
        <v>115</v>
      </c>
      <c r="B29" s="30">
        <v>28</v>
      </c>
      <c r="C29" s="30"/>
      <c r="D29" s="47">
        <f>C29/Hauptstelle!$E$51*100</f>
        <v>0</v>
      </c>
      <c r="E29" s="30"/>
      <c r="F29" s="47">
        <f>E29/Hauptstelle!$E$51*100</f>
        <v>0</v>
      </c>
      <c r="G29" s="19">
        <v>3.5</v>
      </c>
      <c r="H29" s="20" t="e">
        <f t="shared" si="0"/>
        <v>#DIV/0!</v>
      </c>
      <c r="I29" s="21" t="e">
        <f t="shared" si="1"/>
        <v>#DIV/0!</v>
      </c>
      <c r="J29" s="22">
        <v>30</v>
      </c>
      <c r="K29" s="23">
        <f t="shared" si="10"/>
        <v>8.5166666666666675</v>
      </c>
      <c r="L29" s="24">
        <f t="shared" si="2"/>
        <v>0</v>
      </c>
      <c r="M29" s="25">
        <f t="shared" si="3"/>
        <v>0</v>
      </c>
      <c r="N29" s="26">
        <f>ROUND(V29*Hauptstelle!$J$55, Hauptstelle!W52)</f>
        <v>0</v>
      </c>
      <c r="O29" s="27">
        <f t="shared" si="4"/>
        <v>0</v>
      </c>
      <c r="P29" s="24">
        <f t="shared" si="5"/>
        <v>0</v>
      </c>
      <c r="Q29" s="24">
        <f>(P29*(1/Hauptstelle!$J$53))+((L29/100)*Hauptstelle!$J$54)</f>
        <v>0</v>
      </c>
      <c r="R29" s="28">
        <f t="shared" si="6"/>
        <v>0</v>
      </c>
      <c r="S29" s="29">
        <f>R29/Hauptstelle!$R$48</f>
        <v>0</v>
      </c>
      <c r="T29" s="28">
        <f t="shared" si="7"/>
        <v>0</v>
      </c>
      <c r="U29" s="29">
        <f>T29/Hauptstelle!$T$48</f>
        <v>0</v>
      </c>
      <c r="V29" s="29">
        <f t="shared" si="8"/>
        <v>0</v>
      </c>
      <c r="W29" s="16">
        <f t="shared" si="9"/>
        <v>0</v>
      </c>
    </row>
    <row r="30" spans="1:23" x14ac:dyDescent="0.15">
      <c r="A30" s="134" t="s">
        <v>116</v>
      </c>
      <c r="B30" s="30">
        <v>28</v>
      </c>
      <c r="C30" s="30"/>
      <c r="D30" s="47">
        <f>C30/Hauptstelle!$E$51*100</f>
        <v>0</v>
      </c>
      <c r="E30" s="30"/>
      <c r="F30" s="47">
        <f>E30/Hauptstelle!$E$51*100</f>
        <v>0</v>
      </c>
      <c r="G30" s="19">
        <v>7.7779999999999996</v>
      </c>
      <c r="H30" s="20" t="e">
        <f t="shared" si="0"/>
        <v>#DIV/0!</v>
      </c>
      <c r="I30" s="21" t="e">
        <f t="shared" si="1"/>
        <v>#DIV/0!</v>
      </c>
      <c r="J30" s="22">
        <v>30</v>
      </c>
      <c r="K30" s="23">
        <f t="shared" si="10"/>
        <v>8.5166666666666675</v>
      </c>
      <c r="L30" s="24">
        <f t="shared" si="2"/>
        <v>0</v>
      </c>
      <c r="M30" s="25">
        <f t="shared" si="3"/>
        <v>0</v>
      </c>
      <c r="N30" s="26">
        <f>ROUND(V30*Hauptstelle!$J$55, Hauptstelle!W52)</f>
        <v>0</v>
      </c>
      <c r="O30" s="27">
        <f t="shared" si="4"/>
        <v>0</v>
      </c>
      <c r="P30" s="24">
        <f t="shared" si="5"/>
        <v>0</v>
      </c>
      <c r="Q30" s="24">
        <f>(P30*(1/Hauptstelle!$J$53))+((L30/100)*Hauptstelle!$J$54)</f>
        <v>0</v>
      </c>
      <c r="R30" s="28">
        <f t="shared" si="6"/>
        <v>0</v>
      </c>
      <c r="S30" s="29">
        <f>R30/Hauptstelle!$R$48</f>
        <v>0</v>
      </c>
      <c r="T30" s="28">
        <f t="shared" si="7"/>
        <v>0</v>
      </c>
      <c r="U30" s="29">
        <f>T30/Hauptstelle!$T$48</f>
        <v>0</v>
      </c>
      <c r="V30" s="29">
        <f t="shared" si="8"/>
        <v>0</v>
      </c>
      <c r="W30" s="16">
        <f t="shared" si="9"/>
        <v>0</v>
      </c>
    </row>
    <row r="31" spans="1:23" x14ac:dyDescent="0.15">
      <c r="A31" s="134" t="s">
        <v>117</v>
      </c>
      <c r="B31" s="30">
        <v>28</v>
      </c>
      <c r="C31" s="30"/>
      <c r="D31" s="47">
        <f>C31/Hauptstelle!$E$51*100</f>
        <v>0</v>
      </c>
      <c r="E31" s="30"/>
      <c r="F31" s="47">
        <f>E31/Hauptstelle!$E$51*100</f>
        <v>0</v>
      </c>
      <c r="G31" s="19">
        <v>8</v>
      </c>
      <c r="H31" s="20" t="e">
        <f t="shared" si="0"/>
        <v>#DIV/0!</v>
      </c>
      <c r="I31" s="21" t="e">
        <f t="shared" si="1"/>
        <v>#DIV/0!</v>
      </c>
      <c r="J31" s="22">
        <v>30</v>
      </c>
      <c r="K31" s="23">
        <f t="shared" si="10"/>
        <v>8.5166666666666675</v>
      </c>
      <c r="L31" s="24">
        <f t="shared" si="2"/>
        <v>0</v>
      </c>
      <c r="M31" s="25">
        <f t="shared" si="3"/>
        <v>0</v>
      </c>
      <c r="N31" s="26">
        <f>ROUND(V31*Hauptstelle!$J$55, Hauptstelle!W52)</f>
        <v>0</v>
      </c>
      <c r="O31" s="27">
        <f t="shared" si="4"/>
        <v>0</v>
      </c>
      <c r="P31" s="24">
        <f t="shared" si="5"/>
        <v>0</v>
      </c>
      <c r="Q31" s="24">
        <f>(P31*(1/Hauptstelle!$J$53))+((L31/100)*Hauptstelle!$J$54)</f>
        <v>0</v>
      </c>
      <c r="R31" s="28">
        <f t="shared" si="6"/>
        <v>0</v>
      </c>
      <c r="S31" s="29">
        <f>R31/Hauptstelle!$R$48</f>
        <v>0</v>
      </c>
      <c r="T31" s="28">
        <f t="shared" si="7"/>
        <v>0</v>
      </c>
      <c r="U31" s="29">
        <f>T31/Hauptstelle!$T$48</f>
        <v>0</v>
      </c>
      <c r="V31" s="29">
        <f t="shared" si="8"/>
        <v>0</v>
      </c>
      <c r="W31" s="16">
        <f t="shared" si="9"/>
        <v>0</v>
      </c>
    </row>
    <row r="32" spans="1:23" x14ac:dyDescent="0.15">
      <c r="A32" s="134" t="s">
        <v>118</v>
      </c>
      <c r="B32" s="30">
        <v>28</v>
      </c>
      <c r="C32" s="30"/>
      <c r="D32" s="47">
        <f>C32/Hauptstelle!$E$51*100</f>
        <v>0</v>
      </c>
      <c r="E32" s="30"/>
      <c r="F32" s="47">
        <f>E32/Hauptstelle!$E$51*100</f>
        <v>0</v>
      </c>
      <c r="G32" s="19">
        <v>11.25</v>
      </c>
      <c r="H32" s="20" t="e">
        <f t="shared" si="0"/>
        <v>#DIV/0!</v>
      </c>
      <c r="I32" s="21" t="e">
        <f t="shared" si="1"/>
        <v>#DIV/0!</v>
      </c>
      <c r="J32" s="22">
        <v>30</v>
      </c>
      <c r="K32" s="23">
        <f t="shared" si="10"/>
        <v>8.5166666666666675</v>
      </c>
      <c r="L32" s="24">
        <f t="shared" si="2"/>
        <v>0</v>
      </c>
      <c r="M32" s="25">
        <f t="shared" si="3"/>
        <v>0</v>
      </c>
      <c r="N32" s="26">
        <f>ROUND(V32*Hauptstelle!$J$55, Hauptstelle!W52)</f>
        <v>0</v>
      </c>
      <c r="O32" s="27">
        <f t="shared" si="4"/>
        <v>0</v>
      </c>
      <c r="P32" s="24">
        <f t="shared" si="5"/>
        <v>0</v>
      </c>
      <c r="Q32" s="24">
        <f>(P32*(1/Hauptstelle!$J$53))+((L32/100)*Hauptstelle!$J$54)</f>
        <v>0</v>
      </c>
      <c r="R32" s="28">
        <f t="shared" si="6"/>
        <v>0</v>
      </c>
      <c r="S32" s="29">
        <f>R32/Hauptstelle!$R$48</f>
        <v>0</v>
      </c>
      <c r="T32" s="28">
        <f t="shared" si="7"/>
        <v>0</v>
      </c>
      <c r="U32" s="29">
        <f>T32/Hauptstelle!$T$48</f>
        <v>0</v>
      </c>
      <c r="V32" s="29">
        <f t="shared" si="8"/>
        <v>0</v>
      </c>
      <c r="W32" s="16">
        <f t="shared" si="9"/>
        <v>0</v>
      </c>
    </row>
    <row r="33" spans="1:23" x14ac:dyDescent="0.15">
      <c r="A33" s="134" t="s">
        <v>119</v>
      </c>
      <c r="B33" s="30">
        <v>28</v>
      </c>
      <c r="C33" s="30"/>
      <c r="D33" s="47">
        <f>C33/Hauptstelle!$E$51*100</f>
        <v>0</v>
      </c>
      <c r="E33" s="30"/>
      <c r="F33" s="47">
        <f>E33/Hauptstelle!$E$51*100</f>
        <v>0</v>
      </c>
      <c r="G33" s="19">
        <v>10.71</v>
      </c>
      <c r="H33" s="20" t="e">
        <f t="shared" si="0"/>
        <v>#DIV/0!</v>
      </c>
      <c r="I33" s="21" t="e">
        <f t="shared" si="1"/>
        <v>#DIV/0!</v>
      </c>
      <c r="J33" s="22">
        <v>30</v>
      </c>
      <c r="K33" s="23">
        <f t="shared" si="10"/>
        <v>8.5166666666666675</v>
      </c>
      <c r="L33" s="24">
        <f t="shared" si="2"/>
        <v>0</v>
      </c>
      <c r="M33" s="25">
        <f t="shared" si="3"/>
        <v>0</v>
      </c>
      <c r="N33" s="26">
        <f>ROUND(V33*Hauptstelle!$J$55, Hauptstelle!W52)</f>
        <v>0</v>
      </c>
      <c r="O33" s="27">
        <f t="shared" si="4"/>
        <v>0</v>
      </c>
      <c r="P33" s="24">
        <f t="shared" si="5"/>
        <v>0</v>
      </c>
      <c r="Q33" s="24">
        <f>(P33*(1/Hauptstelle!$J$53))+((L33/100)*Hauptstelle!$J$54)</f>
        <v>0</v>
      </c>
      <c r="R33" s="28">
        <f t="shared" si="6"/>
        <v>0</v>
      </c>
      <c r="S33" s="29">
        <f>R33/Hauptstelle!$R$48</f>
        <v>0</v>
      </c>
      <c r="T33" s="28">
        <f t="shared" si="7"/>
        <v>0</v>
      </c>
      <c r="U33" s="29">
        <f>T33/Hauptstelle!$T$48</f>
        <v>0</v>
      </c>
      <c r="V33" s="29">
        <f t="shared" si="8"/>
        <v>0</v>
      </c>
      <c r="W33" s="16">
        <f t="shared" si="9"/>
        <v>0</v>
      </c>
    </row>
    <row r="34" spans="1:23" x14ac:dyDescent="0.15">
      <c r="A34" s="134" t="s">
        <v>120</v>
      </c>
      <c r="B34" s="30">
        <v>28</v>
      </c>
      <c r="C34" s="30"/>
      <c r="D34" s="47">
        <f>C34/Hauptstelle!$E$51*100</f>
        <v>0</v>
      </c>
      <c r="E34" s="30"/>
      <c r="F34" s="47">
        <f>E34/Hauptstelle!$E$51*100</f>
        <v>0</v>
      </c>
      <c r="G34" s="19">
        <v>20</v>
      </c>
      <c r="H34" s="20" t="e">
        <f t="shared" si="0"/>
        <v>#DIV/0!</v>
      </c>
      <c r="I34" s="21" t="e">
        <f t="shared" si="1"/>
        <v>#DIV/0!</v>
      </c>
      <c r="J34" s="22">
        <v>30</v>
      </c>
      <c r="K34" s="23">
        <f t="shared" si="10"/>
        <v>8.5166666666666675</v>
      </c>
      <c r="L34" s="24">
        <f t="shared" si="2"/>
        <v>0</v>
      </c>
      <c r="M34" s="25">
        <f t="shared" si="3"/>
        <v>0</v>
      </c>
      <c r="N34" s="26">
        <f>ROUND(V34*Hauptstelle!$J$55, Hauptstelle!W52)</f>
        <v>0</v>
      </c>
      <c r="O34" s="27">
        <f t="shared" si="4"/>
        <v>0</v>
      </c>
      <c r="P34" s="24">
        <f t="shared" si="5"/>
        <v>0</v>
      </c>
      <c r="Q34" s="24">
        <f>(P34*(1/Hauptstelle!$J$53))+((L34/100)*Hauptstelle!$J$54)</f>
        <v>0</v>
      </c>
      <c r="R34" s="28">
        <f t="shared" si="6"/>
        <v>0</v>
      </c>
      <c r="S34" s="29">
        <f>R34/Hauptstelle!$R$48</f>
        <v>0</v>
      </c>
      <c r="T34" s="28">
        <f t="shared" si="7"/>
        <v>0</v>
      </c>
      <c r="U34" s="29">
        <f>T34/Hauptstelle!$T$48</f>
        <v>0</v>
      </c>
      <c r="V34" s="29">
        <f t="shared" si="8"/>
        <v>0</v>
      </c>
      <c r="W34" s="16">
        <f t="shared" si="9"/>
        <v>0</v>
      </c>
    </row>
    <row r="35" spans="1:23" x14ac:dyDescent="0.15">
      <c r="A35" s="134" t="s">
        <v>121</v>
      </c>
      <c r="B35" s="30">
        <v>28</v>
      </c>
      <c r="C35" s="30"/>
      <c r="D35" s="47">
        <f>C35/Hauptstelle!$E$51*100</f>
        <v>0</v>
      </c>
      <c r="E35" s="30"/>
      <c r="F35" s="47">
        <f>E35/Hauptstelle!$E$51*100</f>
        <v>0</v>
      </c>
      <c r="G35" s="19">
        <v>10</v>
      </c>
      <c r="H35" s="20" t="e">
        <f t="shared" si="0"/>
        <v>#DIV/0!</v>
      </c>
      <c r="I35" s="21" t="e">
        <f t="shared" si="1"/>
        <v>#DIV/0!</v>
      </c>
      <c r="J35" s="22">
        <v>30</v>
      </c>
      <c r="K35" s="23">
        <f t="shared" si="10"/>
        <v>8.5166666666666675</v>
      </c>
      <c r="L35" s="24">
        <f t="shared" si="2"/>
        <v>0</v>
      </c>
      <c r="M35" s="25">
        <f t="shared" si="3"/>
        <v>0</v>
      </c>
      <c r="N35" s="26">
        <f>ROUND(V35*Hauptstelle!$J$55, Hauptstelle!W52)</f>
        <v>0</v>
      </c>
      <c r="O35" s="27">
        <f t="shared" si="4"/>
        <v>0</v>
      </c>
      <c r="P35" s="24">
        <f t="shared" si="5"/>
        <v>0</v>
      </c>
      <c r="Q35" s="24">
        <f>(P35*(1/Hauptstelle!$J$53))+((L35/100)*Hauptstelle!$J$54)</f>
        <v>0</v>
      </c>
      <c r="R35" s="28">
        <f t="shared" si="6"/>
        <v>0</v>
      </c>
      <c r="S35" s="29">
        <f>R35/Hauptstelle!$R$48</f>
        <v>0</v>
      </c>
      <c r="T35" s="28">
        <f t="shared" si="7"/>
        <v>0</v>
      </c>
      <c r="U35" s="29">
        <f>T35/Hauptstelle!$T$48</f>
        <v>0</v>
      </c>
      <c r="V35" s="29">
        <f t="shared" si="8"/>
        <v>0</v>
      </c>
      <c r="W35" s="16">
        <f t="shared" si="9"/>
        <v>0</v>
      </c>
    </row>
    <row r="36" spans="1:23" x14ac:dyDescent="0.15">
      <c r="A36" s="134" t="s">
        <v>122</v>
      </c>
      <c r="B36" s="30">
        <v>28</v>
      </c>
      <c r="C36" s="30"/>
      <c r="D36" s="47">
        <f>C36/Hauptstelle!$E$51*100</f>
        <v>0</v>
      </c>
      <c r="E36" s="30"/>
      <c r="F36" s="47">
        <f>E36/Hauptstelle!$E$51*100</f>
        <v>0</v>
      </c>
      <c r="G36" s="19">
        <v>10</v>
      </c>
      <c r="H36" s="20" t="e">
        <f t="shared" si="0"/>
        <v>#DIV/0!</v>
      </c>
      <c r="I36" s="21" t="e">
        <f t="shared" si="1"/>
        <v>#DIV/0!</v>
      </c>
      <c r="J36" s="22">
        <v>30</v>
      </c>
      <c r="K36" s="23">
        <f t="shared" si="10"/>
        <v>8.5166666666666675</v>
      </c>
      <c r="L36" s="24">
        <f t="shared" si="2"/>
        <v>0</v>
      </c>
      <c r="M36" s="25">
        <f t="shared" si="3"/>
        <v>0</v>
      </c>
      <c r="N36" s="26">
        <f>ROUND(V36*Hauptstelle!$J$55, Hauptstelle!W52)</f>
        <v>0</v>
      </c>
      <c r="O36" s="27">
        <f t="shared" si="4"/>
        <v>0</v>
      </c>
      <c r="P36" s="24">
        <f t="shared" si="5"/>
        <v>0</v>
      </c>
      <c r="Q36" s="24">
        <f>(P36*(1/Hauptstelle!$J$53))+((L36/100)*Hauptstelle!$J$54)</f>
        <v>0</v>
      </c>
      <c r="R36" s="28">
        <f t="shared" si="6"/>
        <v>0</v>
      </c>
      <c r="S36" s="29">
        <f>R36/Hauptstelle!$R$48</f>
        <v>0</v>
      </c>
      <c r="T36" s="28">
        <f t="shared" si="7"/>
        <v>0</v>
      </c>
      <c r="U36" s="29">
        <f>T36/Hauptstelle!$T$48</f>
        <v>0</v>
      </c>
      <c r="V36" s="29">
        <f t="shared" si="8"/>
        <v>0</v>
      </c>
      <c r="W36" s="16">
        <f t="shared" si="9"/>
        <v>0</v>
      </c>
    </row>
    <row r="37" spans="1:23" x14ac:dyDescent="0.15">
      <c r="A37" s="32" t="s">
        <v>6</v>
      </c>
      <c r="B37" s="32">
        <f>IF(E37=0,SUM(B2:B36)/35,W37/E37)</f>
        <v>28</v>
      </c>
      <c r="C37" s="32">
        <f>SUM(C2:C36)</f>
        <v>17237</v>
      </c>
      <c r="D37" s="32"/>
      <c r="E37" s="32">
        <f>SUM(E2:E36)</f>
        <v>40412</v>
      </c>
      <c r="F37" s="32"/>
      <c r="G37" s="94"/>
      <c r="H37" s="34">
        <f>E37/C37</f>
        <v>2.3444915008412135</v>
      </c>
      <c r="I37" s="95">
        <f t="shared" si="1"/>
        <v>82.014859719574247</v>
      </c>
      <c r="J37" s="96"/>
      <c r="K37" s="96"/>
      <c r="L37" s="32">
        <f>SUM(L2:L36)</f>
        <v>17236.999999999996</v>
      </c>
      <c r="M37" s="97"/>
      <c r="N37" s="26">
        <f>SUM(N2:N36)</f>
        <v>5800</v>
      </c>
      <c r="O37" s="39">
        <f>SUM(O2:O36)</f>
        <v>8385.5869438565242</v>
      </c>
      <c r="P37" s="40"/>
      <c r="Q37" s="41">
        <f>SUM(P2:P36)</f>
        <v>3529.6048813854795</v>
      </c>
      <c r="R37" s="42">
        <f>SUM(R2:R36)</f>
        <v>16411.486120311671</v>
      </c>
      <c r="S37" s="43"/>
      <c r="T37" s="42">
        <f>SUM(T2:T36)</f>
        <v>530629.47</v>
      </c>
      <c r="U37" s="43"/>
      <c r="V37" s="43"/>
      <c r="W37" s="16">
        <f>SUM(W2:W36)</f>
        <v>1131536</v>
      </c>
    </row>
  </sheetData>
  <phoneticPr fontId="2" type="noConversion"/>
  <pageMargins left="0.78740157499999996" right="0.78740157499999996" top="0.984251969" bottom="0.984251969" header="0.4921259845" footer="0.4921259845"/>
  <pageSetup paperSize="9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7"/>
  <sheetViews>
    <sheetView workbookViewId="0">
      <selection activeCell="G2" sqref="G2:G36"/>
    </sheetView>
  </sheetViews>
  <sheetFormatPr baseColWidth="10" defaultColWidth="11.5" defaultRowHeight="11" x14ac:dyDescent="0.15"/>
  <cols>
    <col min="1" max="1" width="19.5" style="93" customWidth="1"/>
    <col min="2" max="2" width="6.5" style="93" customWidth="1"/>
    <col min="3" max="3" width="6.6640625" style="93" bestFit="1" customWidth="1"/>
    <col min="4" max="4" width="7" style="93" bestFit="1" customWidth="1"/>
    <col min="5" max="5" width="7.83203125" style="93" bestFit="1" customWidth="1"/>
    <col min="6" max="6" width="7" style="93" bestFit="1" customWidth="1"/>
    <col min="7" max="7" width="7.1640625" style="93" bestFit="1" customWidth="1"/>
    <col min="8" max="8" width="6.1640625" style="93" bestFit="1" customWidth="1"/>
    <col min="9" max="9" width="8.1640625" style="93" bestFit="1" customWidth="1"/>
    <col min="10" max="10" width="12.33203125" style="93" bestFit="1" customWidth="1"/>
    <col min="11" max="11" width="6.1640625" style="93" bestFit="1" customWidth="1"/>
    <col min="12" max="12" width="6.6640625" style="93" bestFit="1" customWidth="1"/>
    <col min="13" max="13" width="5.6640625" style="93" bestFit="1" customWidth="1"/>
    <col min="14" max="14" width="14.33203125" style="93" bestFit="1" customWidth="1"/>
    <col min="15" max="22" width="13.5" style="93" bestFit="1" customWidth="1"/>
    <col min="23" max="23" width="12.5" style="93" customWidth="1"/>
    <col min="24" max="16384" width="11.5" style="93"/>
  </cols>
  <sheetData>
    <row r="1" spans="1:23" ht="36" x14ac:dyDescent="0.15">
      <c r="A1" s="1" t="s">
        <v>12</v>
      </c>
      <c r="B1" s="91" t="s">
        <v>96</v>
      </c>
      <c r="C1" s="2" t="s">
        <v>39</v>
      </c>
      <c r="D1" s="4" t="s">
        <v>83</v>
      </c>
      <c r="E1" s="3" t="s">
        <v>7</v>
      </c>
      <c r="F1" s="4" t="s">
        <v>83</v>
      </c>
      <c r="G1" s="5" t="s">
        <v>66</v>
      </c>
      <c r="H1" s="6" t="s">
        <v>80</v>
      </c>
      <c r="I1" s="7" t="s">
        <v>78</v>
      </c>
      <c r="J1" s="7" t="s">
        <v>79</v>
      </c>
      <c r="K1" s="7" t="s">
        <v>81</v>
      </c>
      <c r="L1" s="8" t="s">
        <v>82</v>
      </c>
      <c r="M1" s="9" t="s">
        <v>123</v>
      </c>
      <c r="N1" s="92" t="s">
        <v>76</v>
      </c>
      <c r="O1" s="11" t="s">
        <v>68</v>
      </c>
      <c r="P1" s="12" t="s">
        <v>69</v>
      </c>
      <c r="Q1" s="12" t="s">
        <v>70</v>
      </c>
      <c r="R1" s="13" t="s">
        <v>71</v>
      </c>
      <c r="S1" s="14" t="s">
        <v>72</v>
      </c>
      <c r="T1" s="13" t="s">
        <v>73</v>
      </c>
      <c r="U1" s="14" t="s">
        <v>74</v>
      </c>
      <c r="V1" s="14" t="s">
        <v>75</v>
      </c>
      <c r="W1" s="15" t="s">
        <v>97</v>
      </c>
    </row>
    <row r="2" spans="1:23" x14ac:dyDescent="0.15">
      <c r="A2" s="134" t="s">
        <v>0</v>
      </c>
      <c r="B2" s="30">
        <v>28</v>
      </c>
      <c r="C2" s="30"/>
      <c r="D2" s="47">
        <f>C2/Hauptstelle!$E$51*100</f>
        <v>0</v>
      </c>
      <c r="E2" s="30"/>
      <c r="F2" s="47">
        <f>E2/Hauptstelle!$E$51*100</f>
        <v>0</v>
      </c>
      <c r="G2" s="19">
        <v>16.84</v>
      </c>
      <c r="H2" s="20" t="e">
        <f t="shared" ref="H2:H36" si="0">E2/C2</f>
        <v>#DIV/0!</v>
      </c>
      <c r="I2" s="21" t="e">
        <f t="shared" ref="I2:I37" si="1">((365-(H2*B2))*100)/365</f>
        <v>#DIV/0!</v>
      </c>
      <c r="J2" s="22">
        <v>78</v>
      </c>
      <c r="K2" s="23">
        <f>((100-J2)*365)/(100*30)</f>
        <v>2.6766666666666667</v>
      </c>
      <c r="L2" s="24">
        <f t="shared" ref="L2:L36" si="2">IF($O$37=0,"0",(O2/$O$37)*$C$37)</f>
        <v>0</v>
      </c>
      <c r="M2" s="25">
        <f t="shared" ref="M2:M36" si="3">L2-C2</f>
        <v>0</v>
      </c>
      <c r="N2" s="26">
        <f>ROUND(V2*Hauptstelle!$J$55, Hauptstelle!W52)</f>
        <v>0</v>
      </c>
      <c r="O2" s="27">
        <f t="shared" ref="O2:O36" si="4">E2/K2</f>
        <v>0</v>
      </c>
      <c r="P2" s="24">
        <f t="shared" ref="P2:P36" si="5">IF(M2&lt;0,0,M2)</f>
        <v>0</v>
      </c>
      <c r="Q2" s="24">
        <f>(P2*(1/Hauptstelle!$J$53))+((L2/100)*Hauptstelle!$J$54)</f>
        <v>0</v>
      </c>
      <c r="R2" s="28">
        <f t="shared" ref="R2:R36" si="6">Q2*G2</f>
        <v>0</v>
      </c>
      <c r="S2" s="29">
        <f>R2/Hauptstelle!$R$48</f>
        <v>0</v>
      </c>
      <c r="T2" s="28">
        <f t="shared" ref="T2:T36" si="7">E2*G2</f>
        <v>0</v>
      </c>
      <c r="U2" s="29">
        <f>T2/Hauptstelle!$T$48</f>
        <v>0</v>
      </c>
      <c r="V2" s="29">
        <f t="shared" ref="V2:V36" si="8">(S2+U2)/2</f>
        <v>0</v>
      </c>
      <c r="W2" s="16">
        <f t="shared" ref="W2:W36" si="9">B2*E2</f>
        <v>0</v>
      </c>
    </row>
    <row r="3" spans="1:23" x14ac:dyDescent="0.15">
      <c r="A3" s="134" t="s">
        <v>1</v>
      </c>
      <c r="B3" s="30">
        <v>28</v>
      </c>
      <c r="C3" s="30"/>
      <c r="D3" s="47">
        <f>C3/Hauptstelle!$E$51*100</f>
        <v>0</v>
      </c>
      <c r="E3" s="30"/>
      <c r="F3" s="47">
        <f>E3/Hauptstelle!$E$51*100</f>
        <v>0</v>
      </c>
      <c r="G3" s="19">
        <v>14.9</v>
      </c>
      <c r="H3" s="20" t="e">
        <f t="shared" si="0"/>
        <v>#DIV/0!</v>
      </c>
      <c r="I3" s="21" t="e">
        <f t="shared" si="1"/>
        <v>#DIV/0!</v>
      </c>
      <c r="J3" s="22">
        <v>60</v>
      </c>
      <c r="K3" s="23">
        <f t="shared" ref="K3:K36" si="10">((100-J3)*365)/(100*30)</f>
        <v>4.8666666666666663</v>
      </c>
      <c r="L3" s="24">
        <f t="shared" si="2"/>
        <v>0</v>
      </c>
      <c r="M3" s="25">
        <f t="shared" si="3"/>
        <v>0</v>
      </c>
      <c r="N3" s="26">
        <f>ROUND(V3*Hauptstelle!$J$55, Hauptstelle!W52)</f>
        <v>0</v>
      </c>
      <c r="O3" s="27">
        <f t="shared" si="4"/>
        <v>0</v>
      </c>
      <c r="P3" s="24">
        <f t="shared" si="5"/>
        <v>0</v>
      </c>
      <c r="Q3" s="24">
        <f>(P3*(1/Hauptstelle!$J$53))+((L3/100)*Hauptstelle!$J$54)</f>
        <v>0</v>
      </c>
      <c r="R3" s="28">
        <f t="shared" si="6"/>
        <v>0</v>
      </c>
      <c r="S3" s="29">
        <f>R3/Hauptstelle!$R$48</f>
        <v>0</v>
      </c>
      <c r="T3" s="28">
        <f t="shared" si="7"/>
        <v>0</v>
      </c>
      <c r="U3" s="29">
        <f>T3/Hauptstelle!$T$48</f>
        <v>0</v>
      </c>
      <c r="V3" s="29">
        <f t="shared" si="8"/>
        <v>0</v>
      </c>
      <c r="W3" s="16">
        <f t="shared" si="9"/>
        <v>0</v>
      </c>
    </row>
    <row r="4" spans="1:23" x14ac:dyDescent="0.15">
      <c r="A4" s="134" t="s">
        <v>2</v>
      </c>
      <c r="B4" s="30">
        <v>28</v>
      </c>
      <c r="C4" s="30">
        <v>4367</v>
      </c>
      <c r="D4" s="47">
        <f>C4/Hauptstelle!$E$51*100</f>
        <v>0.42120593951494284</v>
      </c>
      <c r="E4" s="30">
        <v>18768</v>
      </c>
      <c r="F4" s="47">
        <f>E4/Hauptstelle!$E$51*100</f>
        <v>1.8102113745858592</v>
      </c>
      <c r="G4" s="19">
        <v>11.21</v>
      </c>
      <c r="H4" s="20">
        <f t="shared" si="0"/>
        <v>4.297687199450424</v>
      </c>
      <c r="I4" s="21">
        <f t="shared" si="1"/>
        <v>67.031440661750167</v>
      </c>
      <c r="J4" s="22">
        <v>60</v>
      </c>
      <c r="K4" s="23">
        <f t="shared" si="10"/>
        <v>4.8666666666666663</v>
      </c>
      <c r="L4" s="24">
        <f t="shared" si="2"/>
        <v>4526.671295261187</v>
      </c>
      <c r="M4" s="25">
        <f t="shared" si="3"/>
        <v>159.67129526118697</v>
      </c>
      <c r="N4" s="26">
        <f>ROUND(V4*Hauptstelle!$J$55, Hauptstelle!W52)</f>
        <v>1400</v>
      </c>
      <c r="O4" s="27">
        <f t="shared" si="4"/>
        <v>3856.438356164384</v>
      </c>
      <c r="P4" s="24">
        <f t="shared" si="5"/>
        <v>159.67129526118697</v>
      </c>
      <c r="Q4" s="24">
        <f>(P4*(1/Hauptstelle!$J$53))+((L4/100)*Hauptstelle!$J$54)</f>
        <v>242.30069428917804</v>
      </c>
      <c r="R4" s="28">
        <f t="shared" si="6"/>
        <v>2716.190782981686</v>
      </c>
      <c r="S4" s="29">
        <f>R4/Hauptstelle!$R$48</f>
        <v>1.2533148202337377E-2</v>
      </c>
      <c r="T4" s="28">
        <f t="shared" si="7"/>
        <v>210389.28000000003</v>
      </c>
      <c r="U4" s="29">
        <f>T4/Hauptstelle!$T$48</f>
        <v>1.6163835800239858E-2</v>
      </c>
      <c r="V4" s="29">
        <f t="shared" si="8"/>
        <v>1.4348492001288618E-2</v>
      </c>
      <c r="W4" s="16">
        <f t="shared" si="9"/>
        <v>525504</v>
      </c>
    </row>
    <row r="5" spans="1:23" x14ac:dyDescent="0.15">
      <c r="A5" s="134" t="s">
        <v>112</v>
      </c>
      <c r="B5" s="30">
        <v>28</v>
      </c>
      <c r="C5" s="30"/>
      <c r="D5" s="47">
        <f>C5/Hauptstelle!$E$51*100</f>
        <v>0</v>
      </c>
      <c r="E5" s="30"/>
      <c r="F5" s="47">
        <f>E5/Hauptstelle!$E$51*100</f>
        <v>0</v>
      </c>
      <c r="G5" s="19">
        <v>13.61</v>
      </c>
      <c r="H5" s="20" t="e">
        <f t="shared" si="0"/>
        <v>#DIV/0!</v>
      </c>
      <c r="I5" s="21" t="e">
        <f t="shared" si="1"/>
        <v>#DIV/0!</v>
      </c>
      <c r="J5" s="22">
        <v>52</v>
      </c>
      <c r="K5" s="23">
        <f t="shared" si="10"/>
        <v>5.84</v>
      </c>
      <c r="L5" s="24">
        <f t="shared" si="2"/>
        <v>0</v>
      </c>
      <c r="M5" s="25">
        <f t="shared" si="3"/>
        <v>0</v>
      </c>
      <c r="N5" s="26">
        <f>ROUND(V5*Hauptstelle!$J$55, Hauptstelle!W52)</f>
        <v>0</v>
      </c>
      <c r="O5" s="27">
        <f t="shared" si="4"/>
        <v>0</v>
      </c>
      <c r="P5" s="24">
        <f t="shared" si="5"/>
        <v>0</v>
      </c>
      <c r="Q5" s="24">
        <f>(P5*(1/Hauptstelle!$J$53))+((L5/100)*Hauptstelle!$J$54)</f>
        <v>0</v>
      </c>
      <c r="R5" s="28">
        <f t="shared" si="6"/>
        <v>0</v>
      </c>
      <c r="S5" s="29">
        <f>R5/Hauptstelle!$R$48</f>
        <v>0</v>
      </c>
      <c r="T5" s="28">
        <f t="shared" si="7"/>
        <v>0</v>
      </c>
      <c r="U5" s="29">
        <f>T5/Hauptstelle!$T$48</f>
        <v>0</v>
      </c>
      <c r="V5" s="29">
        <f t="shared" si="8"/>
        <v>0</v>
      </c>
      <c r="W5" s="16">
        <f t="shared" si="9"/>
        <v>0</v>
      </c>
    </row>
    <row r="6" spans="1:23" x14ac:dyDescent="0.15">
      <c r="A6" s="134" t="s">
        <v>3</v>
      </c>
      <c r="B6" s="30">
        <v>28</v>
      </c>
      <c r="C6" s="30"/>
      <c r="D6" s="47">
        <f>C6/Hauptstelle!$E$51*100</f>
        <v>0</v>
      </c>
      <c r="E6" s="30"/>
      <c r="F6" s="47">
        <f>E6/Hauptstelle!$E$51*100</f>
        <v>0</v>
      </c>
      <c r="G6" s="19">
        <v>51.13</v>
      </c>
      <c r="H6" s="20" t="e">
        <f t="shared" si="0"/>
        <v>#DIV/0!</v>
      </c>
      <c r="I6" s="21" t="e">
        <f t="shared" si="1"/>
        <v>#DIV/0!</v>
      </c>
      <c r="J6" s="22">
        <v>73</v>
      </c>
      <c r="K6" s="23">
        <f t="shared" si="10"/>
        <v>3.2850000000000001</v>
      </c>
      <c r="L6" s="24">
        <f t="shared" si="2"/>
        <v>0</v>
      </c>
      <c r="M6" s="25">
        <f t="shared" si="3"/>
        <v>0</v>
      </c>
      <c r="N6" s="26">
        <f>ROUND(V6*Hauptstelle!$J$55, Hauptstelle!W52)</f>
        <v>0</v>
      </c>
      <c r="O6" s="27">
        <f t="shared" si="4"/>
        <v>0</v>
      </c>
      <c r="P6" s="24">
        <f t="shared" si="5"/>
        <v>0</v>
      </c>
      <c r="Q6" s="24">
        <f>(P6*(1/Hauptstelle!$J$53))+((L6/100)*Hauptstelle!$J$54)</f>
        <v>0</v>
      </c>
      <c r="R6" s="28">
        <f t="shared" si="6"/>
        <v>0</v>
      </c>
      <c r="S6" s="29">
        <f>R6/Hauptstelle!$R$48</f>
        <v>0</v>
      </c>
      <c r="T6" s="28">
        <f t="shared" si="7"/>
        <v>0</v>
      </c>
      <c r="U6" s="29">
        <f>T6/Hauptstelle!$T$48</f>
        <v>0</v>
      </c>
      <c r="V6" s="29">
        <f t="shared" si="8"/>
        <v>0</v>
      </c>
      <c r="W6" s="16">
        <f t="shared" si="9"/>
        <v>0</v>
      </c>
    </row>
    <row r="7" spans="1:23" x14ac:dyDescent="0.15">
      <c r="A7" s="134" t="s">
        <v>41</v>
      </c>
      <c r="B7" s="30">
        <v>28</v>
      </c>
      <c r="C7" s="30"/>
      <c r="D7" s="47">
        <f>C7/Hauptstelle!$E$51*100</f>
        <v>0</v>
      </c>
      <c r="E7" s="30"/>
      <c r="F7" s="47">
        <f>E7/Hauptstelle!$E$51*100</f>
        <v>0</v>
      </c>
      <c r="G7" s="19">
        <v>19.399999999999999</v>
      </c>
      <c r="H7" s="20" t="e">
        <f t="shared" si="0"/>
        <v>#DIV/0!</v>
      </c>
      <c r="I7" s="21" t="e">
        <f t="shared" si="1"/>
        <v>#DIV/0!</v>
      </c>
      <c r="J7" s="22">
        <v>50</v>
      </c>
      <c r="K7" s="23">
        <f t="shared" si="10"/>
        <v>6.083333333333333</v>
      </c>
      <c r="L7" s="24">
        <f t="shared" si="2"/>
        <v>0</v>
      </c>
      <c r="M7" s="25">
        <f t="shared" si="3"/>
        <v>0</v>
      </c>
      <c r="N7" s="26">
        <f>ROUND(V7*Hauptstelle!$J$55, Hauptstelle!W52)</f>
        <v>0</v>
      </c>
      <c r="O7" s="27">
        <f t="shared" si="4"/>
        <v>0</v>
      </c>
      <c r="P7" s="24">
        <f t="shared" si="5"/>
        <v>0</v>
      </c>
      <c r="Q7" s="24">
        <f>(P7*(1/Hauptstelle!$J$53))+((L7/100)*Hauptstelle!$J$54)</f>
        <v>0</v>
      </c>
      <c r="R7" s="28">
        <f t="shared" si="6"/>
        <v>0</v>
      </c>
      <c r="S7" s="29">
        <f>R7/Hauptstelle!$R$48</f>
        <v>0</v>
      </c>
      <c r="T7" s="28">
        <f t="shared" si="7"/>
        <v>0</v>
      </c>
      <c r="U7" s="29">
        <f>T7/Hauptstelle!$T$48</f>
        <v>0</v>
      </c>
      <c r="V7" s="29">
        <f t="shared" si="8"/>
        <v>0</v>
      </c>
      <c r="W7" s="16">
        <f t="shared" si="9"/>
        <v>0</v>
      </c>
    </row>
    <row r="8" spans="1:23" x14ac:dyDescent="0.15">
      <c r="A8" s="134" t="s">
        <v>42</v>
      </c>
      <c r="B8" s="30">
        <v>28</v>
      </c>
      <c r="C8" s="30"/>
      <c r="D8" s="47">
        <f>C8/Hauptstelle!$E$51*100</f>
        <v>0</v>
      </c>
      <c r="E8" s="30"/>
      <c r="F8" s="47">
        <f>E8/Hauptstelle!$E$51*100</f>
        <v>0</v>
      </c>
      <c r="G8" s="19">
        <v>25.8</v>
      </c>
      <c r="H8" s="20" t="e">
        <f t="shared" si="0"/>
        <v>#DIV/0!</v>
      </c>
      <c r="I8" s="21" t="e">
        <f t="shared" si="1"/>
        <v>#DIV/0!</v>
      </c>
      <c r="J8" s="22">
        <v>50</v>
      </c>
      <c r="K8" s="23">
        <f t="shared" si="10"/>
        <v>6.083333333333333</v>
      </c>
      <c r="L8" s="24">
        <f t="shared" si="2"/>
        <v>0</v>
      </c>
      <c r="M8" s="25">
        <f t="shared" si="3"/>
        <v>0</v>
      </c>
      <c r="N8" s="26">
        <f>ROUND(V8*Hauptstelle!$J$55, Hauptstelle!W52)</f>
        <v>0</v>
      </c>
      <c r="O8" s="27">
        <f t="shared" si="4"/>
        <v>0</v>
      </c>
      <c r="P8" s="24">
        <f t="shared" si="5"/>
        <v>0</v>
      </c>
      <c r="Q8" s="24">
        <f>(P8*(1/Hauptstelle!$J$53))+((L8/100)*Hauptstelle!$J$54)</f>
        <v>0</v>
      </c>
      <c r="R8" s="28">
        <f t="shared" si="6"/>
        <v>0</v>
      </c>
      <c r="S8" s="29">
        <f>R8/Hauptstelle!$R$48</f>
        <v>0</v>
      </c>
      <c r="T8" s="28">
        <f t="shared" si="7"/>
        <v>0</v>
      </c>
      <c r="U8" s="29">
        <f>T8/Hauptstelle!$T$48</f>
        <v>0</v>
      </c>
      <c r="V8" s="29">
        <f t="shared" si="8"/>
        <v>0</v>
      </c>
      <c r="W8" s="16">
        <f t="shared" si="9"/>
        <v>0</v>
      </c>
    </row>
    <row r="9" spans="1:23" x14ac:dyDescent="0.15">
      <c r="A9" s="134" t="s">
        <v>43</v>
      </c>
      <c r="B9" s="30">
        <v>28</v>
      </c>
      <c r="C9" s="30">
        <v>839</v>
      </c>
      <c r="D9" s="47">
        <f>C9/Hauptstelle!$E$51*100</f>
        <v>8.0923238665682851E-2</v>
      </c>
      <c r="E9" s="30">
        <v>4833</v>
      </c>
      <c r="F9" s="47">
        <f>E9/Hauptstelle!$E$51*100</f>
        <v>0.4661525774389097</v>
      </c>
      <c r="G9" s="19">
        <v>13.5</v>
      </c>
      <c r="H9" s="20">
        <f t="shared" si="0"/>
        <v>5.7604290822407629</v>
      </c>
      <c r="I9" s="21">
        <f t="shared" si="1"/>
        <v>55.810407040344828</v>
      </c>
      <c r="J9" s="22">
        <v>47</v>
      </c>
      <c r="K9" s="23">
        <f t="shared" si="10"/>
        <v>6.4483333333333333</v>
      </c>
      <c r="L9" s="24">
        <f t="shared" si="2"/>
        <v>879.75527875618525</v>
      </c>
      <c r="M9" s="25">
        <f t="shared" si="3"/>
        <v>40.755278756185248</v>
      </c>
      <c r="N9" s="26">
        <f>ROUND(V9*Hauptstelle!$J$55, Hauptstelle!W52)</f>
        <v>400</v>
      </c>
      <c r="O9" s="27">
        <f t="shared" si="4"/>
        <v>749.49599379684673</v>
      </c>
      <c r="P9" s="24">
        <f t="shared" si="5"/>
        <v>40.755278756185248</v>
      </c>
      <c r="Q9" s="24">
        <f>(P9*(1/Hauptstelle!$J$53))+((L9/100)*Hauptstelle!$J$54)</f>
        <v>48.063291813427789</v>
      </c>
      <c r="R9" s="28">
        <f t="shared" si="6"/>
        <v>648.85443948127511</v>
      </c>
      <c r="S9" s="29">
        <f>R9/Hauptstelle!$R$48</f>
        <v>2.9939682082406214E-3</v>
      </c>
      <c r="T9" s="28">
        <f t="shared" si="7"/>
        <v>65245.5</v>
      </c>
      <c r="U9" s="29">
        <f>T9/Hauptstelle!$T$48</f>
        <v>5.0126962205705033E-3</v>
      </c>
      <c r="V9" s="29">
        <f t="shared" si="8"/>
        <v>4.0033322144055628E-3</v>
      </c>
      <c r="W9" s="16">
        <f t="shared" si="9"/>
        <v>135324</v>
      </c>
    </row>
    <row r="10" spans="1:23" x14ac:dyDescent="0.15">
      <c r="A10" s="134" t="s">
        <v>44</v>
      </c>
      <c r="B10" s="30">
        <v>28</v>
      </c>
      <c r="C10" s="30"/>
      <c r="D10" s="47">
        <f>C10/Hauptstelle!$E$51*100</f>
        <v>0</v>
      </c>
      <c r="E10" s="30"/>
      <c r="F10" s="47">
        <f>E10/Hauptstelle!$E$51*100</f>
        <v>0</v>
      </c>
      <c r="G10" s="19">
        <v>13.95</v>
      </c>
      <c r="H10" s="20" t="e">
        <f t="shared" si="0"/>
        <v>#DIV/0!</v>
      </c>
      <c r="I10" s="21" t="e">
        <f t="shared" si="1"/>
        <v>#DIV/0!</v>
      </c>
      <c r="J10" s="22">
        <v>50</v>
      </c>
      <c r="K10" s="23">
        <f t="shared" si="10"/>
        <v>6.083333333333333</v>
      </c>
      <c r="L10" s="24">
        <f t="shared" si="2"/>
        <v>0</v>
      </c>
      <c r="M10" s="25">
        <f t="shared" si="3"/>
        <v>0</v>
      </c>
      <c r="N10" s="26">
        <f>ROUND(V10*Hauptstelle!$J$55, Hauptstelle!W52)</f>
        <v>0</v>
      </c>
      <c r="O10" s="27">
        <f t="shared" si="4"/>
        <v>0</v>
      </c>
      <c r="P10" s="24">
        <f t="shared" si="5"/>
        <v>0</v>
      </c>
      <c r="Q10" s="24">
        <f>(P10*(1/Hauptstelle!$J$53))+((L10/100)*Hauptstelle!$J$54)</f>
        <v>0</v>
      </c>
      <c r="R10" s="28">
        <f t="shared" si="6"/>
        <v>0</v>
      </c>
      <c r="S10" s="29">
        <f>R10/Hauptstelle!$R$48</f>
        <v>0</v>
      </c>
      <c r="T10" s="28">
        <f t="shared" si="7"/>
        <v>0</v>
      </c>
      <c r="U10" s="29">
        <f>T10/Hauptstelle!$T$48</f>
        <v>0</v>
      </c>
      <c r="V10" s="29">
        <f t="shared" si="8"/>
        <v>0</v>
      </c>
      <c r="W10" s="16">
        <f t="shared" si="9"/>
        <v>0</v>
      </c>
    </row>
    <row r="11" spans="1:23" x14ac:dyDescent="0.15">
      <c r="A11" s="134" t="s">
        <v>45</v>
      </c>
      <c r="B11" s="30">
        <v>28</v>
      </c>
      <c r="C11" s="30"/>
      <c r="D11" s="47">
        <f>C11/Hauptstelle!$E$51*100</f>
        <v>0</v>
      </c>
      <c r="E11" s="30"/>
      <c r="F11" s="47">
        <f>E11/Hauptstelle!$E$51*100</f>
        <v>0</v>
      </c>
      <c r="G11" s="19">
        <v>25</v>
      </c>
      <c r="H11" s="20" t="e">
        <f t="shared" si="0"/>
        <v>#DIV/0!</v>
      </c>
      <c r="I11" s="21" t="e">
        <f t="shared" si="1"/>
        <v>#DIV/0!</v>
      </c>
      <c r="J11" s="22">
        <v>50</v>
      </c>
      <c r="K11" s="23">
        <f t="shared" si="10"/>
        <v>6.083333333333333</v>
      </c>
      <c r="L11" s="24">
        <f t="shared" si="2"/>
        <v>0</v>
      </c>
      <c r="M11" s="25">
        <f t="shared" si="3"/>
        <v>0</v>
      </c>
      <c r="N11" s="26">
        <f>ROUND(V11*Hauptstelle!$J$55, Hauptstelle!W52)</f>
        <v>0</v>
      </c>
      <c r="O11" s="27">
        <f t="shared" si="4"/>
        <v>0</v>
      </c>
      <c r="P11" s="24">
        <f t="shared" si="5"/>
        <v>0</v>
      </c>
      <c r="Q11" s="24">
        <f>(P11*(1/Hauptstelle!$J$53))+((L11/100)*Hauptstelle!$J$54)</f>
        <v>0</v>
      </c>
      <c r="R11" s="28">
        <f t="shared" si="6"/>
        <v>0</v>
      </c>
      <c r="S11" s="29">
        <f>R11/Hauptstelle!$R$48</f>
        <v>0</v>
      </c>
      <c r="T11" s="28">
        <f t="shared" si="7"/>
        <v>0</v>
      </c>
      <c r="U11" s="29">
        <f>T11/Hauptstelle!$T$48</f>
        <v>0</v>
      </c>
      <c r="V11" s="29">
        <f t="shared" si="8"/>
        <v>0</v>
      </c>
      <c r="W11" s="16">
        <f t="shared" si="9"/>
        <v>0</v>
      </c>
    </row>
    <row r="12" spans="1:23" x14ac:dyDescent="0.15">
      <c r="A12" s="134" t="s">
        <v>46</v>
      </c>
      <c r="B12" s="30">
        <v>28</v>
      </c>
      <c r="C12" s="30">
        <v>1382</v>
      </c>
      <c r="D12" s="47">
        <f>C12/Hauptstelle!$E$51*100</f>
        <v>0.13329668156850263</v>
      </c>
      <c r="E12" s="30">
        <v>4823</v>
      </c>
      <c r="F12" s="47">
        <f>E12/Hauptstelle!$E$51*100</f>
        <v>0.46518805731178592</v>
      </c>
      <c r="G12" s="19">
        <v>9.4499999999999993</v>
      </c>
      <c r="H12" s="20">
        <f t="shared" si="0"/>
        <v>3.4898697539797396</v>
      </c>
      <c r="I12" s="21">
        <f t="shared" si="1"/>
        <v>73.228396407826665</v>
      </c>
      <c r="J12" s="22">
        <v>47</v>
      </c>
      <c r="K12" s="23">
        <f t="shared" si="10"/>
        <v>6.4483333333333333</v>
      </c>
      <c r="L12" s="24">
        <f t="shared" si="2"/>
        <v>877.93496988228458</v>
      </c>
      <c r="M12" s="25">
        <f t="shared" si="3"/>
        <v>-504.06503011771542</v>
      </c>
      <c r="N12" s="26">
        <f>ROUND(V12*Hauptstelle!$J$55, Hauptstelle!W52)</f>
        <v>300</v>
      </c>
      <c r="O12" s="27">
        <f t="shared" si="4"/>
        <v>747.94520547945206</v>
      </c>
      <c r="P12" s="24">
        <f t="shared" si="5"/>
        <v>0</v>
      </c>
      <c r="Q12" s="24">
        <f>(P12*(1/Hauptstelle!$J$53))+((L12/100)*Hauptstelle!$J$54)</f>
        <v>43.896748494114235</v>
      </c>
      <c r="R12" s="28">
        <f t="shared" si="6"/>
        <v>414.82427326937949</v>
      </c>
      <c r="S12" s="29">
        <f>R12/Hauptstelle!$R$48</f>
        <v>1.9140975396083166E-3</v>
      </c>
      <c r="T12" s="28">
        <f t="shared" si="7"/>
        <v>45577.35</v>
      </c>
      <c r="U12" s="29">
        <f>T12/Hauptstelle!$T$48</f>
        <v>3.5016270867511022E-3</v>
      </c>
      <c r="V12" s="29">
        <f t="shared" si="8"/>
        <v>2.7078623131797093E-3</v>
      </c>
      <c r="W12" s="16">
        <f t="shared" si="9"/>
        <v>135044</v>
      </c>
    </row>
    <row r="13" spans="1:23" x14ac:dyDescent="0.15">
      <c r="A13" s="134" t="s">
        <v>47</v>
      </c>
      <c r="B13" s="30">
        <v>28</v>
      </c>
      <c r="C13" s="30"/>
      <c r="D13" s="47">
        <f>C13/Hauptstelle!$E$51*100</f>
        <v>0</v>
      </c>
      <c r="E13" s="30"/>
      <c r="F13" s="47">
        <f>E13/Hauptstelle!$E$51*100</f>
        <v>0</v>
      </c>
      <c r="G13" s="19">
        <v>30</v>
      </c>
      <c r="H13" s="20" t="e">
        <f t="shared" si="0"/>
        <v>#DIV/0!</v>
      </c>
      <c r="I13" s="21" t="e">
        <f t="shared" si="1"/>
        <v>#DIV/0!</v>
      </c>
      <c r="J13" s="22">
        <v>73</v>
      </c>
      <c r="K13" s="23">
        <f t="shared" si="10"/>
        <v>3.2850000000000001</v>
      </c>
      <c r="L13" s="24">
        <f t="shared" si="2"/>
        <v>0</v>
      </c>
      <c r="M13" s="25">
        <f t="shared" si="3"/>
        <v>0</v>
      </c>
      <c r="N13" s="26">
        <f>ROUND(V13*Hauptstelle!$J$55, Hauptstelle!W52)</f>
        <v>0</v>
      </c>
      <c r="O13" s="27">
        <f t="shared" si="4"/>
        <v>0</v>
      </c>
      <c r="P13" s="24">
        <f t="shared" si="5"/>
        <v>0</v>
      </c>
      <c r="Q13" s="24">
        <f>(P13*(1/Hauptstelle!$J$53))+((L13/100)*Hauptstelle!$J$54)</f>
        <v>0</v>
      </c>
      <c r="R13" s="28">
        <f t="shared" si="6"/>
        <v>0</v>
      </c>
      <c r="S13" s="29">
        <f>R13/Hauptstelle!$R$48</f>
        <v>0</v>
      </c>
      <c r="T13" s="28">
        <f t="shared" si="7"/>
        <v>0</v>
      </c>
      <c r="U13" s="29">
        <f>T13/Hauptstelle!$T$48</f>
        <v>0</v>
      </c>
      <c r="V13" s="29">
        <f t="shared" si="8"/>
        <v>0</v>
      </c>
      <c r="W13" s="16">
        <f t="shared" si="9"/>
        <v>0</v>
      </c>
    </row>
    <row r="14" spans="1:23" x14ac:dyDescent="0.15">
      <c r="A14" s="134" t="s">
        <v>48</v>
      </c>
      <c r="B14" s="30">
        <v>28</v>
      </c>
      <c r="C14" s="30">
        <v>172</v>
      </c>
      <c r="D14" s="47">
        <f>C14/Hauptstelle!$E$51*100</f>
        <v>1.6589746186528545E-2</v>
      </c>
      <c r="E14" s="30">
        <v>578</v>
      </c>
      <c r="F14" s="47">
        <f>E14/Hauptstelle!$E$51*100</f>
        <v>5.5749263347752903E-2</v>
      </c>
      <c r="G14" s="19">
        <v>15</v>
      </c>
      <c r="H14" s="20">
        <f t="shared" si="0"/>
        <v>3.36046511627907</v>
      </c>
      <c r="I14" s="21">
        <f t="shared" si="1"/>
        <v>74.221089518955083</v>
      </c>
      <c r="J14" s="22">
        <v>60</v>
      </c>
      <c r="K14" s="23">
        <f t="shared" si="10"/>
        <v>4.8666666666666663</v>
      </c>
      <c r="L14" s="24">
        <f t="shared" si="2"/>
        <v>139.40835510768147</v>
      </c>
      <c r="M14" s="25">
        <f t="shared" si="3"/>
        <v>-32.591644892318527</v>
      </c>
      <c r="N14" s="26">
        <f>ROUND(V14*Hauptstelle!$J$55, Hauptstelle!W52)</f>
        <v>100</v>
      </c>
      <c r="O14" s="27">
        <f t="shared" si="4"/>
        <v>118.76712328767124</v>
      </c>
      <c r="P14" s="24">
        <f t="shared" si="5"/>
        <v>0</v>
      </c>
      <c r="Q14" s="24">
        <f>(P14*(1/Hauptstelle!$J$53))+((L14/100)*Hauptstelle!$J$54)</f>
        <v>6.9704177553840738</v>
      </c>
      <c r="R14" s="28">
        <f t="shared" si="6"/>
        <v>104.5562663307611</v>
      </c>
      <c r="S14" s="29">
        <f>R14/Hauptstelle!$R$48</f>
        <v>4.8244740009314806E-4</v>
      </c>
      <c r="T14" s="28">
        <f t="shared" si="7"/>
        <v>8670</v>
      </c>
      <c r="U14" s="29">
        <f>T14/Hauptstelle!$T$48</f>
        <v>6.6610074614105593E-4</v>
      </c>
      <c r="V14" s="29">
        <f t="shared" si="8"/>
        <v>5.7427407311710205E-4</v>
      </c>
      <c r="W14" s="16">
        <f t="shared" si="9"/>
        <v>16184</v>
      </c>
    </row>
    <row r="15" spans="1:23" x14ac:dyDescent="0.15">
      <c r="A15" s="134" t="s">
        <v>49</v>
      </c>
      <c r="B15" s="30">
        <v>7</v>
      </c>
      <c r="C15" s="30">
        <v>109</v>
      </c>
      <c r="D15" s="47">
        <f>C15/Hauptstelle!$E$51*100</f>
        <v>1.0513269385648906E-2</v>
      </c>
      <c r="E15" s="30">
        <v>792</v>
      </c>
      <c r="F15" s="47">
        <f>E15/Hauptstelle!$E$51*100</f>
        <v>7.6389994068201211E-2</v>
      </c>
      <c r="G15" s="19">
        <v>55</v>
      </c>
      <c r="H15" s="20">
        <f t="shared" si="0"/>
        <v>7.2660550458715596</v>
      </c>
      <c r="I15" s="21">
        <f t="shared" si="1"/>
        <v>86.065099912027151</v>
      </c>
      <c r="J15" s="22">
        <v>35</v>
      </c>
      <c r="K15" s="23">
        <f t="shared" si="10"/>
        <v>7.9083333333333332</v>
      </c>
      <c r="L15" s="24">
        <f t="shared" si="2"/>
        <v>117.5527466013135</v>
      </c>
      <c r="M15" s="25">
        <f t="shared" si="3"/>
        <v>8.5527466013135012</v>
      </c>
      <c r="N15" s="26">
        <f>ROUND(V15*Hauptstelle!$J$55, Hauptstelle!W52)</f>
        <v>300</v>
      </c>
      <c r="O15" s="27">
        <f t="shared" si="4"/>
        <v>100.14752370916754</v>
      </c>
      <c r="P15" s="24">
        <f t="shared" si="5"/>
        <v>8.5527466013135012</v>
      </c>
      <c r="Q15" s="24">
        <f>(P15*(1/Hauptstelle!$J$53))+((L15/100)*Hauptstelle!$J$54)</f>
        <v>6.7329119901970245</v>
      </c>
      <c r="R15" s="28">
        <f t="shared" si="6"/>
        <v>370.31015946083636</v>
      </c>
      <c r="S15" s="29">
        <f>R15/Hauptstelle!$R$48</f>
        <v>1.7086988654968652E-3</v>
      </c>
      <c r="T15" s="28">
        <f t="shared" si="7"/>
        <v>43560</v>
      </c>
      <c r="U15" s="29">
        <f>T15/Hauptstelle!$T$48</f>
        <v>3.3466376588125028E-3</v>
      </c>
      <c r="V15" s="29">
        <f t="shared" si="8"/>
        <v>2.5276682621546841E-3</v>
      </c>
      <c r="W15" s="16">
        <f t="shared" si="9"/>
        <v>5544</v>
      </c>
    </row>
    <row r="16" spans="1:23" x14ac:dyDescent="0.15">
      <c r="A16" s="134" t="s">
        <v>50</v>
      </c>
      <c r="B16" s="30">
        <v>28</v>
      </c>
      <c r="C16" s="30">
        <v>345</v>
      </c>
      <c r="D16" s="47">
        <f>C16/Hauptstelle!$E$51*100</f>
        <v>3.3275944385769474E-2</v>
      </c>
      <c r="E16" s="30">
        <v>1099</v>
      </c>
      <c r="F16" s="47">
        <f>E16/Hauptstelle!$E$51*100</f>
        <v>0.10600076197090043</v>
      </c>
      <c r="G16" s="19">
        <v>20.45</v>
      </c>
      <c r="H16" s="20">
        <f t="shared" si="0"/>
        <v>3.1855072463768117</v>
      </c>
      <c r="I16" s="21">
        <f t="shared" si="1"/>
        <v>75.56323208258884</v>
      </c>
      <c r="J16" s="22">
        <v>35</v>
      </c>
      <c r="K16" s="23">
        <f t="shared" si="10"/>
        <v>7.9083333333333332</v>
      </c>
      <c r="L16" s="24">
        <f t="shared" si="2"/>
        <v>163.11927842783274</v>
      </c>
      <c r="M16" s="25">
        <f t="shared" si="3"/>
        <v>-181.88072157216726</v>
      </c>
      <c r="N16" s="26">
        <f>ROUND(V16*Hauptstelle!$J$55, Hauptstelle!W52)</f>
        <v>100</v>
      </c>
      <c r="O16" s="27">
        <f t="shared" si="4"/>
        <v>138.96733403582718</v>
      </c>
      <c r="P16" s="24">
        <f t="shared" si="5"/>
        <v>0</v>
      </c>
      <c r="Q16" s="24">
        <f>(P16*(1/Hauptstelle!$J$53))+((L16/100)*Hauptstelle!$J$54)</f>
        <v>8.1559639213916366</v>
      </c>
      <c r="R16" s="28">
        <f t="shared" si="6"/>
        <v>166.78946219245896</v>
      </c>
      <c r="S16" s="29">
        <f>R16/Hauptstelle!$R$48</f>
        <v>7.6960611947571333E-4</v>
      </c>
      <c r="T16" s="28">
        <f t="shared" si="7"/>
        <v>22474.55</v>
      </c>
      <c r="U16" s="29">
        <f>T16/Hauptstelle!$T$48</f>
        <v>1.7266798759151636E-3</v>
      </c>
      <c r="V16" s="29">
        <f t="shared" si="8"/>
        <v>1.2481429976954385E-3</v>
      </c>
      <c r="W16" s="16">
        <f t="shared" si="9"/>
        <v>30772</v>
      </c>
    </row>
    <row r="17" spans="1:23" x14ac:dyDescent="0.15">
      <c r="A17" s="134" t="s">
        <v>4</v>
      </c>
      <c r="B17" s="30">
        <v>56</v>
      </c>
      <c r="C17" s="30"/>
      <c r="D17" s="47">
        <f>C17/Hauptstelle!$E$51*100</f>
        <v>0</v>
      </c>
      <c r="E17" s="30"/>
      <c r="F17" s="47">
        <f>E17/Hauptstelle!$E$51*100</f>
        <v>0</v>
      </c>
      <c r="G17" s="19">
        <v>30</v>
      </c>
      <c r="H17" s="20" t="e">
        <f t="shared" si="0"/>
        <v>#DIV/0!</v>
      </c>
      <c r="I17" s="21" t="e">
        <f t="shared" si="1"/>
        <v>#DIV/0!</v>
      </c>
      <c r="J17" s="22">
        <v>78</v>
      </c>
      <c r="K17" s="23">
        <f t="shared" si="10"/>
        <v>2.6766666666666667</v>
      </c>
      <c r="L17" s="24">
        <f t="shared" si="2"/>
        <v>0</v>
      </c>
      <c r="M17" s="25">
        <f t="shared" si="3"/>
        <v>0</v>
      </c>
      <c r="N17" s="26">
        <f>ROUND(V17*Hauptstelle!$J$55, Hauptstelle!W52)</f>
        <v>0</v>
      </c>
      <c r="O17" s="27">
        <f t="shared" si="4"/>
        <v>0</v>
      </c>
      <c r="P17" s="24">
        <f t="shared" si="5"/>
        <v>0</v>
      </c>
      <c r="Q17" s="24">
        <f>(P17*(1/Hauptstelle!$J$53))+((L17/100)*Hauptstelle!$J$54)</f>
        <v>0</v>
      </c>
      <c r="R17" s="28">
        <f t="shared" si="6"/>
        <v>0</v>
      </c>
      <c r="S17" s="29">
        <f>R17/Hauptstelle!$R$48</f>
        <v>0</v>
      </c>
      <c r="T17" s="28">
        <f t="shared" si="7"/>
        <v>0</v>
      </c>
      <c r="U17" s="29">
        <f>T17/Hauptstelle!$T$48</f>
        <v>0</v>
      </c>
      <c r="V17" s="29">
        <f t="shared" si="8"/>
        <v>0</v>
      </c>
      <c r="W17" s="16">
        <f t="shared" si="9"/>
        <v>0</v>
      </c>
    </row>
    <row r="18" spans="1:23" x14ac:dyDescent="0.15">
      <c r="A18" s="134" t="s">
        <v>51</v>
      </c>
      <c r="B18" s="30">
        <v>28</v>
      </c>
      <c r="C18" s="30"/>
      <c r="D18" s="47">
        <f>C18/Hauptstelle!$E$51*100</f>
        <v>0</v>
      </c>
      <c r="E18" s="30"/>
      <c r="F18" s="47">
        <f>E18/Hauptstelle!$E$51*100</f>
        <v>0</v>
      </c>
      <c r="G18" s="19">
        <v>25</v>
      </c>
      <c r="H18" s="20" t="e">
        <f t="shared" si="0"/>
        <v>#DIV/0!</v>
      </c>
      <c r="I18" s="21" t="e">
        <f t="shared" si="1"/>
        <v>#DIV/0!</v>
      </c>
      <c r="J18" s="22">
        <v>73</v>
      </c>
      <c r="K18" s="23">
        <f t="shared" si="10"/>
        <v>3.2850000000000001</v>
      </c>
      <c r="L18" s="24">
        <f t="shared" si="2"/>
        <v>0</v>
      </c>
      <c r="M18" s="25">
        <f t="shared" si="3"/>
        <v>0</v>
      </c>
      <c r="N18" s="26">
        <f>ROUND(V18*Hauptstelle!$J$55, Hauptstelle!W52)</f>
        <v>0</v>
      </c>
      <c r="O18" s="27">
        <f t="shared" si="4"/>
        <v>0</v>
      </c>
      <c r="P18" s="24">
        <f t="shared" si="5"/>
        <v>0</v>
      </c>
      <c r="Q18" s="24">
        <f>(P18*(1/Hauptstelle!$J$53))+((L18/100)*Hauptstelle!$J$54)</f>
        <v>0</v>
      </c>
      <c r="R18" s="28">
        <f t="shared" si="6"/>
        <v>0</v>
      </c>
      <c r="S18" s="29">
        <f>R18/Hauptstelle!$R$48</f>
        <v>0</v>
      </c>
      <c r="T18" s="28">
        <f t="shared" si="7"/>
        <v>0</v>
      </c>
      <c r="U18" s="29">
        <f>T18/Hauptstelle!$T$48</f>
        <v>0</v>
      </c>
      <c r="V18" s="29">
        <f t="shared" si="8"/>
        <v>0</v>
      </c>
      <c r="W18" s="16">
        <f t="shared" si="9"/>
        <v>0</v>
      </c>
    </row>
    <row r="19" spans="1:23" x14ac:dyDescent="0.15">
      <c r="A19" s="134" t="s">
        <v>53</v>
      </c>
      <c r="B19" s="30">
        <v>28</v>
      </c>
      <c r="C19" s="30">
        <v>94</v>
      </c>
      <c r="D19" s="47">
        <f>C19/Hauptstelle!$E$51*100</f>
        <v>9.0664891949632769E-3</v>
      </c>
      <c r="E19" s="30">
        <v>1093</v>
      </c>
      <c r="F19" s="47">
        <f>E19/Hauptstelle!$E$51*100</f>
        <v>0.10542204989462617</v>
      </c>
      <c r="G19" s="19">
        <v>22</v>
      </c>
      <c r="H19" s="20">
        <f t="shared" si="0"/>
        <v>11.627659574468085</v>
      </c>
      <c r="I19" s="21">
        <f t="shared" si="1"/>
        <v>10.801515593121536</v>
      </c>
      <c r="J19" s="22">
        <v>44</v>
      </c>
      <c r="K19" s="23">
        <f t="shared" si="10"/>
        <v>6.8133333333333335</v>
      </c>
      <c r="L19" s="24">
        <f t="shared" si="2"/>
        <v>188.30120135034085</v>
      </c>
      <c r="M19" s="25">
        <f t="shared" si="3"/>
        <v>94.301201350340847</v>
      </c>
      <c r="N19" s="26">
        <f>ROUND(V19*Hauptstelle!$J$55, Hauptstelle!W52)</f>
        <v>200</v>
      </c>
      <c r="O19" s="27">
        <f t="shared" si="4"/>
        <v>160.42074363992171</v>
      </c>
      <c r="P19" s="24">
        <f t="shared" si="5"/>
        <v>94.301201350340847</v>
      </c>
      <c r="Q19" s="24">
        <f>(P19*(1/Hauptstelle!$J$53))+((L19/100)*Hauptstelle!$J$54)</f>
        <v>18.845180202551127</v>
      </c>
      <c r="R19" s="28">
        <f t="shared" si="6"/>
        <v>414.59396445612481</v>
      </c>
      <c r="S19" s="29">
        <f>R19/Hauptstelle!$R$48</f>
        <v>1.9130348401444532E-3</v>
      </c>
      <c r="T19" s="28">
        <f t="shared" si="7"/>
        <v>24046</v>
      </c>
      <c r="U19" s="29">
        <f>T19/Hauptstelle!$T$48</f>
        <v>1.8474115965060936E-3</v>
      </c>
      <c r="V19" s="29">
        <f t="shared" si="8"/>
        <v>1.8802232183252735E-3</v>
      </c>
      <c r="W19" s="16">
        <f t="shared" si="9"/>
        <v>30604</v>
      </c>
    </row>
    <row r="20" spans="1:23" x14ac:dyDescent="0.15">
      <c r="A20" s="134" t="s">
        <v>54</v>
      </c>
      <c r="B20" s="30">
        <v>28</v>
      </c>
      <c r="C20" s="30"/>
      <c r="D20" s="47">
        <f>C20/Hauptstelle!$E$51*100</f>
        <v>0</v>
      </c>
      <c r="E20" s="30"/>
      <c r="F20" s="47">
        <f>E20/Hauptstelle!$E$51*100</f>
        <v>0</v>
      </c>
      <c r="G20" s="19">
        <v>24</v>
      </c>
      <c r="H20" s="20" t="e">
        <f t="shared" si="0"/>
        <v>#DIV/0!</v>
      </c>
      <c r="I20" s="21" t="e">
        <f t="shared" si="1"/>
        <v>#DIV/0!</v>
      </c>
      <c r="J20" s="22">
        <v>50</v>
      </c>
      <c r="K20" s="23">
        <f t="shared" si="10"/>
        <v>6.083333333333333</v>
      </c>
      <c r="L20" s="24">
        <f t="shared" si="2"/>
        <v>0</v>
      </c>
      <c r="M20" s="25">
        <f t="shared" si="3"/>
        <v>0</v>
      </c>
      <c r="N20" s="26">
        <f>ROUND(V20*Hauptstelle!$J$55, Hauptstelle!W52)</f>
        <v>0</v>
      </c>
      <c r="O20" s="27">
        <f t="shared" si="4"/>
        <v>0</v>
      </c>
      <c r="P20" s="24">
        <f t="shared" si="5"/>
        <v>0</v>
      </c>
      <c r="Q20" s="24">
        <f>(P20*(1/Hauptstelle!$J$53))+((L20/100)*Hauptstelle!$J$54)</f>
        <v>0</v>
      </c>
      <c r="R20" s="28">
        <f t="shared" si="6"/>
        <v>0</v>
      </c>
      <c r="S20" s="29">
        <f>R20/Hauptstelle!$R$48</f>
        <v>0</v>
      </c>
      <c r="T20" s="28">
        <f t="shared" si="7"/>
        <v>0</v>
      </c>
      <c r="U20" s="29">
        <f>T20/Hauptstelle!$T$48</f>
        <v>0</v>
      </c>
      <c r="V20" s="29">
        <f t="shared" si="8"/>
        <v>0</v>
      </c>
      <c r="W20" s="16">
        <f t="shared" si="9"/>
        <v>0</v>
      </c>
    </row>
    <row r="21" spans="1:23" x14ac:dyDescent="0.15">
      <c r="A21" s="134" t="s">
        <v>52</v>
      </c>
      <c r="B21" s="30">
        <v>28</v>
      </c>
      <c r="C21" s="30"/>
      <c r="D21" s="47">
        <f>C21/Hauptstelle!$E$51*100</f>
        <v>0</v>
      </c>
      <c r="E21" s="30"/>
      <c r="F21" s="47">
        <f>E21/Hauptstelle!$E$51*100</f>
        <v>0</v>
      </c>
      <c r="G21" s="19">
        <v>21</v>
      </c>
      <c r="H21" s="20" t="e">
        <f t="shared" si="0"/>
        <v>#DIV/0!</v>
      </c>
      <c r="I21" s="21" t="e">
        <f t="shared" si="1"/>
        <v>#DIV/0!</v>
      </c>
      <c r="J21" s="22">
        <v>73</v>
      </c>
      <c r="K21" s="23">
        <f t="shared" si="10"/>
        <v>3.2850000000000001</v>
      </c>
      <c r="L21" s="24">
        <f t="shared" si="2"/>
        <v>0</v>
      </c>
      <c r="M21" s="25">
        <f t="shared" si="3"/>
        <v>0</v>
      </c>
      <c r="N21" s="26">
        <f>ROUND(V21*Hauptstelle!$J$55, Hauptstelle!W52)</f>
        <v>0</v>
      </c>
      <c r="O21" s="27">
        <f t="shared" si="4"/>
        <v>0</v>
      </c>
      <c r="P21" s="24">
        <f t="shared" si="5"/>
        <v>0</v>
      </c>
      <c r="Q21" s="24">
        <f>(P21*(1/Hauptstelle!$J$53))+((L21/100)*Hauptstelle!$J$54)</f>
        <v>0</v>
      </c>
      <c r="R21" s="28">
        <f t="shared" si="6"/>
        <v>0</v>
      </c>
      <c r="S21" s="29">
        <f>R21/Hauptstelle!$R$48</f>
        <v>0</v>
      </c>
      <c r="T21" s="28">
        <f t="shared" si="7"/>
        <v>0</v>
      </c>
      <c r="U21" s="29">
        <f>T21/Hauptstelle!$T$48</f>
        <v>0</v>
      </c>
      <c r="V21" s="29">
        <f t="shared" si="8"/>
        <v>0</v>
      </c>
      <c r="W21" s="16">
        <f t="shared" si="9"/>
        <v>0</v>
      </c>
    </row>
    <row r="22" spans="1:23" x14ac:dyDescent="0.15">
      <c r="A22" s="134" t="s">
        <v>55</v>
      </c>
      <c r="B22" s="30">
        <v>28</v>
      </c>
      <c r="C22" s="30">
        <v>536</v>
      </c>
      <c r="D22" s="47">
        <f>C22/Hauptstelle!$E$51*100</f>
        <v>5.169827881383314E-2</v>
      </c>
      <c r="E22" s="30">
        <v>5334</v>
      </c>
      <c r="F22" s="47">
        <f>E22/Hauptstelle!$E$51*100</f>
        <v>0.51447503580780973</v>
      </c>
      <c r="G22" s="19">
        <v>13.5</v>
      </c>
      <c r="H22" s="20">
        <f t="shared" si="0"/>
        <v>9.9514925373134329</v>
      </c>
      <c r="I22" s="21">
        <f t="shared" si="1"/>
        <v>23.659783275403797</v>
      </c>
      <c r="J22" s="22">
        <v>44</v>
      </c>
      <c r="K22" s="23">
        <f t="shared" si="10"/>
        <v>6.8133333333333335</v>
      </c>
      <c r="L22" s="24">
        <f t="shared" si="2"/>
        <v>918.93742726689675</v>
      </c>
      <c r="M22" s="25">
        <f t="shared" si="3"/>
        <v>382.93742726689675</v>
      </c>
      <c r="N22" s="26">
        <f>ROUND(V22*Hauptstelle!$J$55, Hauptstelle!W52)</f>
        <v>500</v>
      </c>
      <c r="O22" s="27">
        <f t="shared" si="4"/>
        <v>782.8767123287671</v>
      </c>
      <c r="P22" s="24">
        <f t="shared" si="5"/>
        <v>382.93742726689675</v>
      </c>
      <c r="Q22" s="24">
        <f>(P22*(1/Hauptstelle!$J$53))+((L22/100)*Hauptstelle!$J$54)</f>
        <v>84.240614090034512</v>
      </c>
      <c r="R22" s="28">
        <f t="shared" si="6"/>
        <v>1137.2482902154659</v>
      </c>
      <c r="S22" s="29">
        <f>R22/Hauptstelle!$R$48</f>
        <v>5.2475332194739004E-3</v>
      </c>
      <c r="T22" s="28">
        <f t="shared" si="7"/>
        <v>72009</v>
      </c>
      <c r="U22" s="29">
        <f>T22/Hauptstelle!$T$48</f>
        <v>5.5323239479667012E-3</v>
      </c>
      <c r="V22" s="29">
        <f t="shared" si="8"/>
        <v>5.3899285837203008E-3</v>
      </c>
      <c r="W22" s="16">
        <f t="shared" si="9"/>
        <v>149352</v>
      </c>
    </row>
    <row r="23" spans="1:23" x14ac:dyDescent="0.15">
      <c r="A23" s="134" t="s">
        <v>56</v>
      </c>
      <c r="B23" s="30">
        <v>28</v>
      </c>
      <c r="C23" s="30"/>
      <c r="D23" s="47">
        <f>C23/Hauptstelle!$E$51*100</f>
        <v>0</v>
      </c>
      <c r="E23" s="30"/>
      <c r="F23" s="47">
        <f>E23/Hauptstelle!$E$51*100</f>
        <v>0</v>
      </c>
      <c r="G23" s="19">
        <v>18.899999999999999</v>
      </c>
      <c r="H23" s="20" t="e">
        <f t="shared" si="0"/>
        <v>#DIV/0!</v>
      </c>
      <c r="I23" s="21" t="e">
        <f t="shared" si="1"/>
        <v>#DIV/0!</v>
      </c>
      <c r="J23" s="22">
        <v>50</v>
      </c>
      <c r="K23" s="23">
        <f t="shared" si="10"/>
        <v>6.083333333333333</v>
      </c>
      <c r="L23" s="24">
        <f t="shared" si="2"/>
        <v>0</v>
      </c>
      <c r="M23" s="25">
        <f t="shared" si="3"/>
        <v>0</v>
      </c>
      <c r="N23" s="26">
        <f>ROUND(V23*Hauptstelle!$J$55, Hauptstelle!W52)</f>
        <v>0</v>
      </c>
      <c r="O23" s="27">
        <f t="shared" si="4"/>
        <v>0</v>
      </c>
      <c r="P23" s="24">
        <f t="shared" si="5"/>
        <v>0</v>
      </c>
      <c r="Q23" s="24">
        <f>(P23*(1/Hauptstelle!$J$53))+((L23/100)*Hauptstelle!$J$54)</f>
        <v>0</v>
      </c>
      <c r="R23" s="28">
        <f t="shared" si="6"/>
        <v>0</v>
      </c>
      <c r="S23" s="29">
        <f>R23/Hauptstelle!$R$48</f>
        <v>0</v>
      </c>
      <c r="T23" s="28">
        <f t="shared" si="7"/>
        <v>0</v>
      </c>
      <c r="U23" s="29">
        <f>T23/Hauptstelle!$T$48</f>
        <v>0</v>
      </c>
      <c r="V23" s="29">
        <f t="shared" si="8"/>
        <v>0</v>
      </c>
      <c r="W23" s="16">
        <f t="shared" si="9"/>
        <v>0</v>
      </c>
    </row>
    <row r="24" spans="1:23" x14ac:dyDescent="0.15">
      <c r="A24" s="134" t="s">
        <v>5</v>
      </c>
      <c r="B24" s="30">
        <v>28</v>
      </c>
      <c r="C24" s="30"/>
      <c r="D24" s="47">
        <f>C24/Hauptstelle!$E$51*100</f>
        <v>0</v>
      </c>
      <c r="E24" s="30"/>
      <c r="F24" s="47">
        <f>E24/Hauptstelle!$E$51*100</f>
        <v>0</v>
      </c>
      <c r="G24" s="19">
        <v>7.67</v>
      </c>
      <c r="H24" s="20" t="e">
        <f t="shared" si="0"/>
        <v>#DIV/0!</v>
      </c>
      <c r="I24" s="21" t="e">
        <f t="shared" si="1"/>
        <v>#DIV/0!</v>
      </c>
      <c r="J24" s="22">
        <v>78</v>
      </c>
      <c r="K24" s="23">
        <f t="shared" si="10"/>
        <v>2.6766666666666667</v>
      </c>
      <c r="L24" s="24">
        <f t="shared" si="2"/>
        <v>0</v>
      </c>
      <c r="M24" s="25">
        <f t="shared" si="3"/>
        <v>0</v>
      </c>
      <c r="N24" s="26">
        <f>ROUND(V24*Hauptstelle!$J$55, Hauptstelle!W52)</f>
        <v>0</v>
      </c>
      <c r="O24" s="27">
        <f t="shared" si="4"/>
        <v>0</v>
      </c>
      <c r="P24" s="24">
        <f t="shared" si="5"/>
        <v>0</v>
      </c>
      <c r="Q24" s="24">
        <f>(P24*(1/Hauptstelle!$J$53))+((L24/100)*Hauptstelle!$J$54)</f>
        <v>0</v>
      </c>
      <c r="R24" s="28">
        <f t="shared" si="6"/>
        <v>0</v>
      </c>
      <c r="S24" s="29">
        <f>R24/Hauptstelle!$R$48</f>
        <v>0</v>
      </c>
      <c r="T24" s="28">
        <f t="shared" si="7"/>
        <v>0</v>
      </c>
      <c r="U24" s="29">
        <f>T24/Hauptstelle!$T$48</f>
        <v>0</v>
      </c>
      <c r="V24" s="29">
        <f t="shared" si="8"/>
        <v>0</v>
      </c>
      <c r="W24" s="16">
        <f t="shared" si="9"/>
        <v>0</v>
      </c>
    </row>
    <row r="25" spans="1:23" x14ac:dyDescent="0.15">
      <c r="A25" s="134" t="s">
        <v>57</v>
      </c>
      <c r="B25" s="30">
        <v>28</v>
      </c>
      <c r="C25" s="30"/>
      <c r="D25" s="47">
        <f>C25/Hauptstelle!$E$51*100</f>
        <v>0</v>
      </c>
      <c r="E25" s="30"/>
      <c r="F25" s="47">
        <f>E25/Hauptstelle!$E$51*100</f>
        <v>0</v>
      </c>
      <c r="G25" s="19">
        <v>10</v>
      </c>
      <c r="H25" s="20" t="e">
        <f t="shared" si="0"/>
        <v>#DIV/0!</v>
      </c>
      <c r="I25" s="21" t="e">
        <f t="shared" si="1"/>
        <v>#DIV/0!</v>
      </c>
      <c r="J25" s="22">
        <v>70</v>
      </c>
      <c r="K25" s="23">
        <f t="shared" si="10"/>
        <v>3.65</v>
      </c>
      <c r="L25" s="24">
        <f t="shared" si="2"/>
        <v>0</v>
      </c>
      <c r="M25" s="25">
        <f t="shared" si="3"/>
        <v>0</v>
      </c>
      <c r="N25" s="26">
        <f>ROUND(V25*Hauptstelle!$J$55, Hauptstelle!W52)</f>
        <v>0</v>
      </c>
      <c r="O25" s="27">
        <f t="shared" si="4"/>
        <v>0</v>
      </c>
      <c r="P25" s="24">
        <f t="shared" si="5"/>
        <v>0</v>
      </c>
      <c r="Q25" s="24">
        <f>(P25*(1/Hauptstelle!$J$53))+((L25/100)*Hauptstelle!$J$54)</f>
        <v>0</v>
      </c>
      <c r="R25" s="28">
        <f t="shared" si="6"/>
        <v>0</v>
      </c>
      <c r="S25" s="29">
        <f>R25/Hauptstelle!$R$48</f>
        <v>0</v>
      </c>
      <c r="T25" s="28">
        <f t="shared" si="7"/>
        <v>0</v>
      </c>
      <c r="U25" s="29">
        <f>T25/Hauptstelle!$T$48</f>
        <v>0</v>
      </c>
      <c r="V25" s="29">
        <f t="shared" si="8"/>
        <v>0</v>
      </c>
      <c r="W25" s="16">
        <f t="shared" si="9"/>
        <v>0</v>
      </c>
    </row>
    <row r="26" spans="1:23" x14ac:dyDescent="0.15">
      <c r="A26" s="134" t="s">
        <v>58</v>
      </c>
      <c r="B26" s="30">
        <v>28</v>
      </c>
      <c r="C26" s="30"/>
      <c r="D26" s="47">
        <f>C26/Hauptstelle!$E$51*100</f>
        <v>0</v>
      </c>
      <c r="E26" s="30"/>
      <c r="F26" s="47">
        <f>E26/Hauptstelle!$E$51*100</f>
        <v>0</v>
      </c>
      <c r="G26" s="19">
        <v>10</v>
      </c>
      <c r="H26" s="20" t="e">
        <f t="shared" si="0"/>
        <v>#DIV/0!</v>
      </c>
      <c r="I26" s="21" t="e">
        <f t="shared" si="1"/>
        <v>#DIV/0!</v>
      </c>
      <c r="J26" s="22">
        <v>70</v>
      </c>
      <c r="K26" s="23">
        <f t="shared" si="10"/>
        <v>3.65</v>
      </c>
      <c r="L26" s="24">
        <f t="shared" si="2"/>
        <v>0</v>
      </c>
      <c r="M26" s="25">
        <f t="shared" si="3"/>
        <v>0</v>
      </c>
      <c r="N26" s="26">
        <f>ROUND(V26*Hauptstelle!$J$55, Hauptstelle!W52)</f>
        <v>0</v>
      </c>
      <c r="O26" s="27">
        <f t="shared" si="4"/>
        <v>0</v>
      </c>
      <c r="P26" s="24">
        <f t="shared" si="5"/>
        <v>0</v>
      </c>
      <c r="Q26" s="24">
        <f>(P26*(1/Hauptstelle!$J$53))+((L26/100)*Hauptstelle!$J$54)</f>
        <v>0</v>
      </c>
      <c r="R26" s="28">
        <f t="shared" si="6"/>
        <v>0</v>
      </c>
      <c r="S26" s="29">
        <f>R26/Hauptstelle!$R$48</f>
        <v>0</v>
      </c>
      <c r="T26" s="28">
        <f t="shared" si="7"/>
        <v>0</v>
      </c>
      <c r="U26" s="29">
        <f>T26/Hauptstelle!$T$48</f>
        <v>0</v>
      </c>
      <c r="V26" s="29">
        <f t="shared" si="8"/>
        <v>0</v>
      </c>
      <c r="W26" s="16">
        <f t="shared" si="9"/>
        <v>0</v>
      </c>
    </row>
    <row r="27" spans="1:23" x14ac:dyDescent="0.15">
      <c r="A27" s="134" t="s">
        <v>113</v>
      </c>
      <c r="B27" s="30">
        <v>28</v>
      </c>
      <c r="C27" s="30">
        <v>839</v>
      </c>
      <c r="D27" s="47">
        <f>C27/Hauptstelle!$E$51*100</f>
        <v>8.0923238665682851E-2</v>
      </c>
      <c r="E27" s="30">
        <v>6322</v>
      </c>
      <c r="F27" s="47">
        <f>E27/Hauptstelle!$E$51*100</f>
        <v>0.60976962436763649</v>
      </c>
      <c r="G27" s="19">
        <v>9.09</v>
      </c>
      <c r="H27" s="20">
        <f t="shared" si="0"/>
        <v>7.5351609058402857</v>
      </c>
      <c r="I27" s="21">
        <f t="shared" si="1"/>
        <v>42.196025927800548</v>
      </c>
      <c r="J27" s="22">
        <v>30</v>
      </c>
      <c r="K27" s="23">
        <f t="shared" si="10"/>
        <v>8.5166666666666675</v>
      </c>
      <c r="L27" s="24">
        <f t="shared" si="2"/>
        <v>871.31944734627973</v>
      </c>
      <c r="M27" s="25">
        <f t="shared" si="3"/>
        <v>32.31944734627973</v>
      </c>
      <c r="N27" s="26">
        <f>ROUND(V27*Hauptstelle!$J$55, Hauptstelle!W52)</f>
        <v>300</v>
      </c>
      <c r="O27" s="27">
        <f t="shared" si="4"/>
        <v>742.30919765166334</v>
      </c>
      <c r="P27" s="24">
        <f t="shared" si="5"/>
        <v>32.31944734627973</v>
      </c>
      <c r="Q27" s="24">
        <f>(P27*(1/Hauptstelle!$J$53))+((L27/100)*Hauptstelle!$J$54)</f>
        <v>46.797917101941962</v>
      </c>
      <c r="R27" s="28">
        <f t="shared" si="6"/>
        <v>425.39306645665243</v>
      </c>
      <c r="S27" s="29">
        <f>R27/Hauptstelle!$R$48</f>
        <v>1.962864456927187E-3</v>
      </c>
      <c r="T27" s="28">
        <f t="shared" si="7"/>
        <v>57466.979999999996</v>
      </c>
      <c r="U27" s="29">
        <f>T27/Hauptstelle!$T$48</f>
        <v>4.4150863040914807E-3</v>
      </c>
      <c r="V27" s="29">
        <f t="shared" si="8"/>
        <v>3.1889753805093338E-3</v>
      </c>
      <c r="W27" s="16">
        <f t="shared" si="9"/>
        <v>177016</v>
      </c>
    </row>
    <row r="28" spans="1:23" x14ac:dyDescent="0.15">
      <c r="A28" s="134" t="s">
        <v>114</v>
      </c>
      <c r="B28" s="30">
        <v>28</v>
      </c>
      <c r="C28" s="30"/>
      <c r="D28" s="47">
        <f>C28/Hauptstelle!$E$51*100</f>
        <v>0</v>
      </c>
      <c r="E28" s="30"/>
      <c r="F28" s="47">
        <f>E28/Hauptstelle!$E$51*100</f>
        <v>0</v>
      </c>
      <c r="G28" s="19">
        <v>7</v>
      </c>
      <c r="H28" s="20" t="e">
        <f t="shared" si="0"/>
        <v>#DIV/0!</v>
      </c>
      <c r="I28" s="21" t="e">
        <f t="shared" si="1"/>
        <v>#DIV/0!</v>
      </c>
      <c r="J28" s="22">
        <v>30</v>
      </c>
      <c r="K28" s="23">
        <f t="shared" si="10"/>
        <v>8.5166666666666675</v>
      </c>
      <c r="L28" s="24">
        <f t="shared" si="2"/>
        <v>0</v>
      </c>
      <c r="M28" s="25">
        <f t="shared" si="3"/>
        <v>0</v>
      </c>
      <c r="N28" s="26">
        <f>ROUND(V28*Hauptstelle!$J$55, Hauptstelle!W52)</f>
        <v>0</v>
      </c>
      <c r="O28" s="27">
        <f t="shared" si="4"/>
        <v>0</v>
      </c>
      <c r="P28" s="24">
        <f t="shared" si="5"/>
        <v>0</v>
      </c>
      <c r="Q28" s="24">
        <f>(P28*(1/Hauptstelle!$J$53))+((L28/100)*Hauptstelle!$J$54)</f>
        <v>0</v>
      </c>
      <c r="R28" s="28">
        <f t="shared" si="6"/>
        <v>0</v>
      </c>
      <c r="S28" s="29">
        <f>R28/Hauptstelle!$R$48</f>
        <v>0</v>
      </c>
      <c r="T28" s="28">
        <f t="shared" si="7"/>
        <v>0</v>
      </c>
      <c r="U28" s="29">
        <f>T28/Hauptstelle!$T$48</f>
        <v>0</v>
      </c>
      <c r="V28" s="29">
        <f t="shared" si="8"/>
        <v>0</v>
      </c>
      <c r="W28" s="16">
        <f t="shared" si="9"/>
        <v>0</v>
      </c>
    </row>
    <row r="29" spans="1:23" x14ac:dyDescent="0.15">
      <c r="A29" s="134" t="s">
        <v>115</v>
      </c>
      <c r="B29" s="30">
        <v>28</v>
      </c>
      <c r="C29" s="30"/>
      <c r="D29" s="47">
        <f>C29/Hauptstelle!$E$51*100</f>
        <v>0</v>
      </c>
      <c r="E29" s="30"/>
      <c r="F29" s="47">
        <f>E29/Hauptstelle!$E$51*100</f>
        <v>0</v>
      </c>
      <c r="G29" s="19">
        <v>3.5</v>
      </c>
      <c r="H29" s="20" t="e">
        <f t="shared" si="0"/>
        <v>#DIV/0!</v>
      </c>
      <c r="I29" s="21" t="e">
        <f t="shared" si="1"/>
        <v>#DIV/0!</v>
      </c>
      <c r="J29" s="22">
        <v>30</v>
      </c>
      <c r="K29" s="23">
        <f t="shared" si="10"/>
        <v>8.5166666666666675</v>
      </c>
      <c r="L29" s="24">
        <f t="shared" si="2"/>
        <v>0</v>
      </c>
      <c r="M29" s="25">
        <f t="shared" si="3"/>
        <v>0</v>
      </c>
      <c r="N29" s="26">
        <f>ROUND(V29*Hauptstelle!$J$55, Hauptstelle!W52)</f>
        <v>0</v>
      </c>
      <c r="O29" s="27">
        <f t="shared" si="4"/>
        <v>0</v>
      </c>
      <c r="P29" s="24">
        <f t="shared" si="5"/>
        <v>0</v>
      </c>
      <c r="Q29" s="24">
        <f>(P29*(1/Hauptstelle!$J$53))+((L29/100)*Hauptstelle!$J$54)</f>
        <v>0</v>
      </c>
      <c r="R29" s="28">
        <f t="shared" si="6"/>
        <v>0</v>
      </c>
      <c r="S29" s="29">
        <f>R29/Hauptstelle!$R$48</f>
        <v>0</v>
      </c>
      <c r="T29" s="28">
        <f t="shared" si="7"/>
        <v>0</v>
      </c>
      <c r="U29" s="29">
        <f>T29/Hauptstelle!$T$48</f>
        <v>0</v>
      </c>
      <c r="V29" s="29">
        <f t="shared" si="8"/>
        <v>0</v>
      </c>
      <c r="W29" s="16">
        <f t="shared" si="9"/>
        <v>0</v>
      </c>
    </row>
    <row r="30" spans="1:23" x14ac:dyDescent="0.15">
      <c r="A30" s="134" t="s">
        <v>116</v>
      </c>
      <c r="B30" s="30">
        <v>28</v>
      </c>
      <c r="C30" s="30"/>
      <c r="D30" s="47">
        <f>C30/Hauptstelle!$E$51*100</f>
        <v>0</v>
      </c>
      <c r="E30" s="30"/>
      <c r="F30" s="47">
        <f>E30/Hauptstelle!$E$51*100</f>
        <v>0</v>
      </c>
      <c r="G30" s="19">
        <v>7.7779999999999996</v>
      </c>
      <c r="H30" s="20" t="e">
        <f t="shared" si="0"/>
        <v>#DIV/0!</v>
      </c>
      <c r="I30" s="21" t="e">
        <f t="shared" si="1"/>
        <v>#DIV/0!</v>
      </c>
      <c r="J30" s="22">
        <v>30</v>
      </c>
      <c r="K30" s="23">
        <f t="shared" si="10"/>
        <v>8.5166666666666675</v>
      </c>
      <c r="L30" s="24">
        <f t="shared" si="2"/>
        <v>0</v>
      </c>
      <c r="M30" s="25">
        <f t="shared" si="3"/>
        <v>0</v>
      </c>
      <c r="N30" s="26">
        <f>ROUND(V30*Hauptstelle!$J$55, Hauptstelle!W52)</f>
        <v>0</v>
      </c>
      <c r="O30" s="27">
        <f t="shared" si="4"/>
        <v>0</v>
      </c>
      <c r="P30" s="24">
        <f t="shared" si="5"/>
        <v>0</v>
      </c>
      <c r="Q30" s="24">
        <f>(P30*(1/Hauptstelle!$J$53))+((L30/100)*Hauptstelle!$J$54)</f>
        <v>0</v>
      </c>
      <c r="R30" s="28">
        <f t="shared" si="6"/>
        <v>0</v>
      </c>
      <c r="S30" s="29">
        <f>R30/Hauptstelle!$R$48</f>
        <v>0</v>
      </c>
      <c r="T30" s="28">
        <f t="shared" si="7"/>
        <v>0</v>
      </c>
      <c r="U30" s="29">
        <f>T30/Hauptstelle!$T$48</f>
        <v>0</v>
      </c>
      <c r="V30" s="29">
        <f t="shared" si="8"/>
        <v>0</v>
      </c>
      <c r="W30" s="16">
        <f t="shared" si="9"/>
        <v>0</v>
      </c>
    </row>
    <row r="31" spans="1:23" x14ac:dyDescent="0.15">
      <c r="A31" s="134" t="s">
        <v>117</v>
      </c>
      <c r="B31" s="30">
        <v>28</v>
      </c>
      <c r="C31" s="30"/>
      <c r="D31" s="47">
        <f>C31/Hauptstelle!$E$51*100</f>
        <v>0</v>
      </c>
      <c r="E31" s="30"/>
      <c r="F31" s="47">
        <f>E31/Hauptstelle!$E$51*100</f>
        <v>0</v>
      </c>
      <c r="G31" s="19">
        <v>8</v>
      </c>
      <c r="H31" s="20" t="e">
        <f t="shared" si="0"/>
        <v>#DIV/0!</v>
      </c>
      <c r="I31" s="21" t="e">
        <f t="shared" si="1"/>
        <v>#DIV/0!</v>
      </c>
      <c r="J31" s="22">
        <v>30</v>
      </c>
      <c r="K31" s="23">
        <f t="shared" si="10"/>
        <v>8.5166666666666675</v>
      </c>
      <c r="L31" s="24">
        <f t="shared" si="2"/>
        <v>0</v>
      </c>
      <c r="M31" s="25">
        <f t="shared" si="3"/>
        <v>0</v>
      </c>
      <c r="N31" s="26">
        <f>ROUND(V31*Hauptstelle!$J$55, Hauptstelle!W52)</f>
        <v>0</v>
      </c>
      <c r="O31" s="27">
        <f t="shared" si="4"/>
        <v>0</v>
      </c>
      <c r="P31" s="24">
        <f t="shared" si="5"/>
        <v>0</v>
      </c>
      <c r="Q31" s="24">
        <f>(P31*(1/Hauptstelle!$J$53))+((L31/100)*Hauptstelle!$J$54)</f>
        <v>0</v>
      </c>
      <c r="R31" s="28">
        <f t="shared" si="6"/>
        <v>0</v>
      </c>
      <c r="S31" s="29">
        <f>R31/Hauptstelle!$R$48</f>
        <v>0</v>
      </c>
      <c r="T31" s="28">
        <f t="shared" si="7"/>
        <v>0</v>
      </c>
      <c r="U31" s="29">
        <f>T31/Hauptstelle!$T$48</f>
        <v>0</v>
      </c>
      <c r="V31" s="29">
        <f t="shared" si="8"/>
        <v>0</v>
      </c>
      <c r="W31" s="16">
        <f t="shared" si="9"/>
        <v>0</v>
      </c>
    </row>
    <row r="32" spans="1:23" x14ac:dyDescent="0.15">
      <c r="A32" s="134" t="s">
        <v>118</v>
      </c>
      <c r="B32" s="30">
        <v>28</v>
      </c>
      <c r="C32" s="30"/>
      <c r="D32" s="47">
        <f>C32/Hauptstelle!$E$51*100</f>
        <v>0</v>
      </c>
      <c r="E32" s="30"/>
      <c r="F32" s="47">
        <f>E32/Hauptstelle!$E$51*100</f>
        <v>0</v>
      </c>
      <c r="G32" s="19">
        <v>11.25</v>
      </c>
      <c r="H32" s="20" t="e">
        <f t="shared" si="0"/>
        <v>#DIV/0!</v>
      </c>
      <c r="I32" s="21" t="e">
        <f t="shared" si="1"/>
        <v>#DIV/0!</v>
      </c>
      <c r="J32" s="22">
        <v>30</v>
      </c>
      <c r="K32" s="23">
        <f t="shared" si="10"/>
        <v>8.5166666666666675</v>
      </c>
      <c r="L32" s="24">
        <f t="shared" si="2"/>
        <v>0</v>
      </c>
      <c r="M32" s="25">
        <f t="shared" si="3"/>
        <v>0</v>
      </c>
      <c r="N32" s="26">
        <f>ROUND(V32*Hauptstelle!$J$55, Hauptstelle!W52)</f>
        <v>0</v>
      </c>
      <c r="O32" s="27">
        <f t="shared" si="4"/>
        <v>0</v>
      </c>
      <c r="P32" s="24">
        <f t="shared" si="5"/>
        <v>0</v>
      </c>
      <c r="Q32" s="24">
        <f>(P32*(1/Hauptstelle!$J$53))+((L32/100)*Hauptstelle!$J$54)</f>
        <v>0</v>
      </c>
      <c r="R32" s="28">
        <f t="shared" si="6"/>
        <v>0</v>
      </c>
      <c r="S32" s="29">
        <f>R32/Hauptstelle!$R$48</f>
        <v>0</v>
      </c>
      <c r="T32" s="28">
        <f t="shared" si="7"/>
        <v>0</v>
      </c>
      <c r="U32" s="29">
        <f>T32/Hauptstelle!$T$48</f>
        <v>0</v>
      </c>
      <c r="V32" s="29">
        <f t="shared" si="8"/>
        <v>0</v>
      </c>
      <c r="W32" s="16">
        <f t="shared" si="9"/>
        <v>0</v>
      </c>
    </row>
    <row r="33" spans="1:23" x14ac:dyDescent="0.15">
      <c r="A33" s="134" t="s">
        <v>119</v>
      </c>
      <c r="B33" s="30">
        <v>28</v>
      </c>
      <c r="C33" s="30"/>
      <c r="D33" s="47">
        <f>C33/Hauptstelle!$E$51*100</f>
        <v>0</v>
      </c>
      <c r="E33" s="30"/>
      <c r="F33" s="47">
        <f>E33/Hauptstelle!$E$51*100</f>
        <v>0</v>
      </c>
      <c r="G33" s="19">
        <v>10.71</v>
      </c>
      <c r="H33" s="20" t="e">
        <f t="shared" si="0"/>
        <v>#DIV/0!</v>
      </c>
      <c r="I33" s="21" t="e">
        <f t="shared" si="1"/>
        <v>#DIV/0!</v>
      </c>
      <c r="J33" s="22">
        <v>30</v>
      </c>
      <c r="K33" s="23">
        <f t="shared" si="10"/>
        <v>8.5166666666666675</v>
      </c>
      <c r="L33" s="24">
        <f t="shared" si="2"/>
        <v>0</v>
      </c>
      <c r="M33" s="25">
        <f t="shared" si="3"/>
        <v>0</v>
      </c>
      <c r="N33" s="26">
        <f>ROUND(V33*Hauptstelle!$J$55, Hauptstelle!W52)</f>
        <v>0</v>
      </c>
      <c r="O33" s="27">
        <f t="shared" si="4"/>
        <v>0</v>
      </c>
      <c r="P33" s="24">
        <f t="shared" si="5"/>
        <v>0</v>
      </c>
      <c r="Q33" s="24">
        <f>(P33*(1/Hauptstelle!$J$53))+((L33/100)*Hauptstelle!$J$54)</f>
        <v>0</v>
      </c>
      <c r="R33" s="28">
        <f t="shared" si="6"/>
        <v>0</v>
      </c>
      <c r="S33" s="29">
        <f>R33/Hauptstelle!$R$48</f>
        <v>0</v>
      </c>
      <c r="T33" s="28">
        <f t="shared" si="7"/>
        <v>0</v>
      </c>
      <c r="U33" s="29">
        <f>T33/Hauptstelle!$T$48</f>
        <v>0</v>
      </c>
      <c r="V33" s="29">
        <f t="shared" si="8"/>
        <v>0</v>
      </c>
      <c r="W33" s="16">
        <f t="shared" si="9"/>
        <v>0</v>
      </c>
    </row>
    <row r="34" spans="1:23" x14ac:dyDescent="0.15">
      <c r="A34" s="134" t="s">
        <v>120</v>
      </c>
      <c r="B34" s="30">
        <v>28</v>
      </c>
      <c r="C34" s="30"/>
      <c r="D34" s="47">
        <f>C34/Hauptstelle!$E$51*100</f>
        <v>0</v>
      </c>
      <c r="E34" s="30"/>
      <c r="F34" s="47">
        <f>E34/Hauptstelle!$E$51*100</f>
        <v>0</v>
      </c>
      <c r="G34" s="19">
        <v>20</v>
      </c>
      <c r="H34" s="20" t="e">
        <f t="shared" si="0"/>
        <v>#DIV/0!</v>
      </c>
      <c r="I34" s="21" t="e">
        <f t="shared" si="1"/>
        <v>#DIV/0!</v>
      </c>
      <c r="J34" s="22">
        <v>30</v>
      </c>
      <c r="K34" s="23">
        <f t="shared" si="10"/>
        <v>8.5166666666666675</v>
      </c>
      <c r="L34" s="24">
        <f t="shared" si="2"/>
        <v>0</v>
      </c>
      <c r="M34" s="25">
        <f t="shared" si="3"/>
        <v>0</v>
      </c>
      <c r="N34" s="26">
        <f>ROUND(V34*Hauptstelle!$J$55, Hauptstelle!W52)</f>
        <v>0</v>
      </c>
      <c r="O34" s="27">
        <f t="shared" si="4"/>
        <v>0</v>
      </c>
      <c r="P34" s="24">
        <f t="shared" si="5"/>
        <v>0</v>
      </c>
      <c r="Q34" s="24">
        <f>(P34*(1/Hauptstelle!$J$53))+((L34/100)*Hauptstelle!$J$54)</f>
        <v>0</v>
      </c>
      <c r="R34" s="28">
        <f t="shared" si="6"/>
        <v>0</v>
      </c>
      <c r="S34" s="29">
        <f>R34/Hauptstelle!$R$48</f>
        <v>0</v>
      </c>
      <c r="T34" s="28">
        <f t="shared" si="7"/>
        <v>0</v>
      </c>
      <c r="U34" s="29">
        <f>T34/Hauptstelle!$T$48</f>
        <v>0</v>
      </c>
      <c r="V34" s="29">
        <f t="shared" si="8"/>
        <v>0</v>
      </c>
      <c r="W34" s="16">
        <f t="shared" si="9"/>
        <v>0</v>
      </c>
    </row>
    <row r="35" spans="1:23" x14ac:dyDescent="0.15">
      <c r="A35" s="134" t="s">
        <v>121</v>
      </c>
      <c r="B35" s="30">
        <v>28</v>
      </c>
      <c r="C35" s="30"/>
      <c r="D35" s="47">
        <f>C35/Hauptstelle!$E$51*100</f>
        <v>0</v>
      </c>
      <c r="E35" s="30"/>
      <c r="F35" s="47">
        <f>E35/Hauptstelle!$E$51*100</f>
        <v>0</v>
      </c>
      <c r="G35" s="19">
        <v>10</v>
      </c>
      <c r="H35" s="20" t="e">
        <f t="shared" si="0"/>
        <v>#DIV/0!</v>
      </c>
      <c r="I35" s="21" t="e">
        <f t="shared" si="1"/>
        <v>#DIV/0!</v>
      </c>
      <c r="J35" s="22">
        <v>30</v>
      </c>
      <c r="K35" s="23">
        <f t="shared" si="10"/>
        <v>8.5166666666666675</v>
      </c>
      <c r="L35" s="24">
        <f t="shared" si="2"/>
        <v>0</v>
      </c>
      <c r="M35" s="25">
        <f t="shared" si="3"/>
        <v>0</v>
      </c>
      <c r="N35" s="26">
        <f>ROUND(V35*Hauptstelle!$J$55, Hauptstelle!W52)</f>
        <v>0</v>
      </c>
      <c r="O35" s="27">
        <f t="shared" si="4"/>
        <v>0</v>
      </c>
      <c r="P35" s="24">
        <f t="shared" si="5"/>
        <v>0</v>
      </c>
      <c r="Q35" s="24">
        <f>(P35*(1/Hauptstelle!$J$53))+((L35/100)*Hauptstelle!$J$54)</f>
        <v>0</v>
      </c>
      <c r="R35" s="28">
        <f t="shared" si="6"/>
        <v>0</v>
      </c>
      <c r="S35" s="29">
        <f>R35/Hauptstelle!$R$48</f>
        <v>0</v>
      </c>
      <c r="T35" s="28">
        <f t="shared" si="7"/>
        <v>0</v>
      </c>
      <c r="U35" s="29">
        <f>T35/Hauptstelle!$T$48</f>
        <v>0</v>
      </c>
      <c r="V35" s="29">
        <f t="shared" si="8"/>
        <v>0</v>
      </c>
      <c r="W35" s="16">
        <f t="shared" si="9"/>
        <v>0</v>
      </c>
    </row>
    <row r="36" spans="1:23" x14ac:dyDescent="0.15">
      <c r="A36" s="134" t="s">
        <v>122</v>
      </c>
      <c r="B36" s="30">
        <v>28</v>
      </c>
      <c r="C36" s="30"/>
      <c r="D36" s="47">
        <f>C36/Hauptstelle!$E$51*100</f>
        <v>0</v>
      </c>
      <c r="E36" s="30"/>
      <c r="F36" s="47">
        <f>E36/Hauptstelle!$E$51*100</f>
        <v>0</v>
      </c>
      <c r="G36" s="19">
        <v>10</v>
      </c>
      <c r="H36" s="20" t="e">
        <f t="shared" si="0"/>
        <v>#DIV/0!</v>
      </c>
      <c r="I36" s="21" t="e">
        <f t="shared" si="1"/>
        <v>#DIV/0!</v>
      </c>
      <c r="J36" s="22">
        <v>30</v>
      </c>
      <c r="K36" s="23">
        <f t="shared" si="10"/>
        <v>8.5166666666666675</v>
      </c>
      <c r="L36" s="24">
        <f t="shared" si="2"/>
        <v>0</v>
      </c>
      <c r="M36" s="25">
        <f t="shared" si="3"/>
        <v>0</v>
      </c>
      <c r="N36" s="26">
        <f>ROUND(V36*Hauptstelle!$J$55, Hauptstelle!W52)</f>
        <v>0</v>
      </c>
      <c r="O36" s="27">
        <f t="shared" si="4"/>
        <v>0</v>
      </c>
      <c r="P36" s="24">
        <f t="shared" si="5"/>
        <v>0</v>
      </c>
      <c r="Q36" s="24">
        <f>(P36*(1/Hauptstelle!$J$53))+((L36/100)*Hauptstelle!$J$54)</f>
        <v>0</v>
      </c>
      <c r="R36" s="28">
        <f t="shared" si="6"/>
        <v>0</v>
      </c>
      <c r="S36" s="29">
        <f>R36/Hauptstelle!$R$48</f>
        <v>0</v>
      </c>
      <c r="T36" s="28">
        <f t="shared" si="7"/>
        <v>0</v>
      </c>
      <c r="U36" s="29">
        <f>T36/Hauptstelle!$T$48</f>
        <v>0</v>
      </c>
      <c r="V36" s="29">
        <f t="shared" si="8"/>
        <v>0</v>
      </c>
      <c r="W36" s="16">
        <f t="shared" si="9"/>
        <v>0</v>
      </c>
    </row>
    <row r="37" spans="1:23" x14ac:dyDescent="0.15">
      <c r="A37" s="32" t="s">
        <v>6</v>
      </c>
      <c r="B37" s="32">
        <f>IF(E37=0,SUM(B2:B36)/35,W37/E37)</f>
        <v>27.618899225516703</v>
      </c>
      <c r="C37" s="32">
        <f>SUM(C2:C36)</f>
        <v>8683</v>
      </c>
      <c r="D37" s="32"/>
      <c r="E37" s="32">
        <f>SUM(E2:E36)</f>
        <v>43642</v>
      </c>
      <c r="F37" s="32"/>
      <c r="G37" s="94"/>
      <c r="H37" s="34">
        <f>E37/C37</f>
        <v>5.0261430381204653</v>
      </c>
      <c r="I37" s="95">
        <f t="shared" si="1"/>
        <v>61.968071763594118</v>
      </c>
      <c r="J37" s="96"/>
      <c r="K37" s="96"/>
      <c r="L37" s="32">
        <f>SUM(L2:L36)</f>
        <v>8683.0000000000018</v>
      </c>
      <c r="M37" s="97"/>
      <c r="N37" s="26">
        <f>SUM(N2:N36)</f>
        <v>3600</v>
      </c>
      <c r="O37" s="39">
        <f>SUM(O2:O36)</f>
        <v>7397.3681900936999</v>
      </c>
      <c r="P37" s="40"/>
      <c r="Q37" s="41">
        <f>SUM(P2:P36)</f>
        <v>718.53739658220309</v>
      </c>
      <c r="R37" s="42">
        <f>SUM(R2:R36)</f>
        <v>6398.7607048446398</v>
      </c>
      <c r="S37" s="43"/>
      <c r="T37" s="42">
        <f>SUM(T2:T36)</f>
        <v>549438.66</v>
      </c>
      <c r="U37" s="43"/>
      <c r="V37" s="43"/>
      <c r="W37" s="16">
        <f>SUM(W2:W36)</f>
        <v>1205344</v>
      </c>
    </row>
  </sheetData>
  <phoneticPr fontId="2" type="noConversion"/>
  <pageMargins left="0.78740157499999996" right="0.78740157499999996" top="0.984251969" bottom="0.984251969" header="0.4921259845" footer="0.4921259845"/>
  <pageSetup paperSize="9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7"/>
  <sheetViews>
    <sheetView workbookViewId="0">
      <selection activeCell="G2" sqref="G2:G36"/>
    </sheetView>
  </sheetViews>
  <sheetFormatPr baseColWidth="10" defaultColWidth="11.5" defaultRowHeight="11" x14ac:dyDescent="0.15"/>
  <cols>
    <col min="1" max="1" width="19.33203125" style="93" customWidth="1"/>
    <col min="2" max="2" width="6.33203125" style="93" customWidth="1"/>
    <col min="3" max="3" width="6.83203125" style="93" bestFit="1" customWidth="1"/>
    <col min="4" max="4" width="7.1640625" style="93" bestFit="1" customWidth="1"/>
    <col min="5" max="5" width="8" style="93" bestFit="1" customWidth="1"/>
    <col min="6" max="6" width="7.1640625" style="93" bestFit="1" customWidth="1"/>
    <col min="7" max="7" width="7.33203125" style="93" bestFit="1" customWidth="1"/>
    <col min="8" max="8" width="6.6640625" style="93" bestFit="1" customWidth="1"/>
    <col min="9" max="9" width="8.33203125" style="93" bestFit="1" customWidth="1"/>
    <col min="10" max="10" width="12.5" style="93" bestFit="1" customWidth="1"/>
    <col min="11" max="11" width="6.33203125" style="93" bestFit="1" customWidth="1"/>
    <col min="12" max="12" width="6.83203125" style="93" bestFit="1" customWidth="1"/>
    <col min="13" max="13" width="8.1640625" style="93" customWidth="1"/>
    <col min="14" max="14" width="14.33203125" style="93" bestFit="1" customWidth="1"/>
    <col min="15" max="22" width="13.5" style="93" bestFit="1" customWidth="1"/>
    <col min="23" max="23" width="12.6640625" style="93" customWidth="1"/>
    <col min="24" max="16384" width="11.5" style="93"/>
  </cols>
  <sheetData>
    <row r="1" spans="1:23" ht="36" x14ac:dyDescent="0.15">
      <c r="A1" s="1" t="s">
        <v>13</v>
      </c>
      <c r="B1" s="91" t="s">
        <v>96</v>
      </c>
      <c r="C1" s="2" t="s">
        <v>39</v>
      </c>
      <c r="D1" s="4" t="s">
        <v>83</v>
      </c>
      <c r="E1" s="3" t="s">
        <v>7</v>
      </c>
      <c r="F1" s="4" t="s">
        <v>83</v>
      </c>
      <c r="G1" s="5" t="s">
        <v>66</v>
      </c>
      <c r="H1" s="6" t="s">
        <v>80</v>
      </c>
      <c r="I1" s="7" t="s">
        <v>78</v>
      </c>
      <c r="J1" s="7" t="s">
        <v>79</v>
      </c>
      <c r="K1" s="7" t="s">
        <v>81</v>
      </c>
      <c r="L1" s="8" t="s">
        <v>82</v>
      </c>
      <c r="M1" s="9" t="s">
        <v>123</v>
      </c>
      <c r="N1" s="92" t="s">
        <v>76</v>
      </c>
      <c r="O1" s="11" t="s">
        <v>68</v>
      </c>
      <c r="P1" s="12" t="s">
        <v>69</v>
      </c>
      <c r="Q1" s="12" t="s">
        <v>70</v>
      </c>
      <c r="R1" s="13" t="s">
        <v>71</v>
      </c>
      <c r="S1" s="14" t="s">
        <v>72</v>
      </c>
      <c r="T1" s="13" t="s">
        <v>73</v>
      </c>
      <c r="U1" s="14" t="s">
        <v>74</v>
      </c>
      <c r="V1" s="14" t="s">
        <v>75</v>
      </c>
      <c r="W1" s="15" t="s">
        <v>97</v>
      </c>
    </row>
    <row r="2" spans="1:23" x14ac:dyDescent="0.15">
      <c r="A2" s="134" t="s">
        <v>0</v>
      </c>
      <c r="B2" s="30">
        <v>28</v>
      </c>
      <c r="C2" s="30"/>
      <c r="D2" s="47">
        <f>C2/Hauptstelle!$E$51*100</f>
        <v>0</v>
      </c>
      <c r="E2" s="30"/>
      <c r="F2" s="47">
        <f>E2/Hauptstelle!$E$51*100</f>
        <v>0</v>
      </c>
      <c r="G2" s="19">
        <v>16.84</v>
      </c>
      <c r="H2" s="20" t="e">
        <f t="shared" ref="H2:H36" si="0">E2/C2</f>
        <v>#DIV/0!</v>
      </c>
      <c r="I2" s="21" t="e">
        <f t="shared" ref="I2:I37" si="1">((365-(H2*B2))*100)/365</f>
        <v>#DIV/0!</v>
      </c>
      <c r="J2" s="22">
        <v>78</v>
      </c>
      <c r="K2" s="23">
        <f>((100-J2)*365)/(100*30)</f>
        <v>2.6766666666666667</v>
      </c>
      <c r="L2" s="24" t="str">
        <f t="shared" ref="L2:L36" si="2">IF($O$37=0,"0",(O2/$O$37)*$C$37)</f>
        <v>0</v>
      </c>
      <c r="M2" s="25">
        <f t="shared" ref="M2:M36" si="3">L2-C2</f>
        <v>0</v>
      </c>
      <c r="N2" s="26">
        <f>ROUND(V2*Hauptstelle!$J$55, Hauptstelle!W52)</f>
        <v>0</v>
      </c>
      <c r="O2" s="27">
        <f t="shared" ref="O2:O36" si="4">E2/K2</f>
        <v>0</v>
      </c>
      <c r="P2" s="24">
        <f t="shared" ref="P2:P36" si="5">IF(M2&lt;0,0,M2)</f>
        <v>0</v>
      </c>
      <c r="Q2" s="24">
        <f>(P2*(1/Hauptstelle!$J$53))+((L2/100)*Hauptstelle!$J$54)</f>
        <v>0</v>
      </c>
      <c r="R2" s="28">
        <f t="shared" ref="R2:R36" si="6">Q2*G2</f>
        <v>0</v>
      </c>
      <c r="S2" s="29">
        <f>R2/Hauptstelle!$R$48</f>
        <v>0</v>
      </c>
      <c r="T2" s="28">
        <f t="shared" ref="T2:T36" si="7">E2*G2</f>
        <v>0</v>
      </c>
      <c r="U2" s="29">
        <f>T2/Hauptstelle!$T$48</f>
        <v>0</v>
      </c>
      <c r="V2" s="29">
        <f t="shared" ref="V2:V36" si="8">(S2+U2)/2</f>
        <v>0</v>
      </c>
      <c r="W2" s="16">
        <f t="shared" ref="W2:W36" si="9">B2*E2</f>
        <v>0</v>
      </c>
    </row>
    <row r="3" spans="1:23" x14ac:dyDescent="0.15">
      <c r="A3" s="134" t="s">
        <v>1</v>
      </c>
      <c r="B3" s="30">
        <v>28</v>
      </c>
      <c r="C3" s="30"/>
      <c r="D3" s="47">
        <f>C3/Hauptstelle!$E$51*100</f>
        <v>0</v>
      </c>
      <c r="E3" s="30"/>
      <c r="F3" s="47">
        <f>E3/Hauptstelle!$E$51*100</f>
        <v>0</v>
      </c>
      <c r="G3" s="19">
        <v>14.9</v>
      </c>
      <c r="H3" s="20" t="e">
        <f t="shared" si="0"/>
        <v>#DIV/0!</v>
      </c>
      <c r="I3" s="21" t="e">
        <f t="shared" si="1"/>
        <v>#DIV/0!</v>
      </c>
      <c r="J3" s="22">
        <v>60</v>
      </c>
      <c r="K3" s="23">
        <f t="shared" ref="K3:K36" si="10">((100-J3)*365)/(100*30)</f>
        <v>4.8666666666666663</v>
      </c>
      <c r="L3" s="24" t="str">
        <f t="shared" si="2"/>
        <v>0</v>
      </c>
      <c r="M3" s="25">
        <f t="shared" si="3"/>
        <v>0</v>
      </c>
      <c r="N3" s="26">
        <f>ROUND(V3*Hauptstelle!$J$55, Hauptstelle!W52)</f>
        <v>0</v>
      </c>
      <c r="O3" s="27">
        <f t="shared" si="4"/>
        <v>0</v>
      </c>
      <c r="P3" s="24">
        <f t="shared" si="5"/>
        <v>0</v>
      </c>
      <c r="Q3" s="24">
        <f>(P3*(1/Hauptstelle!$J$53))+((L3/100)*Hauptstelle!$J$54)</f>
        <v>0</v>
      </c>
      <c r="R3" s="28">
        <f t="shared" si="6"/>
        <v>0</v>
      </c>
      <c r="S3" s="29">
        <f>R3/Hauptstelle!$R$48</f>
        <v>0</v>
      </c>
      <c r="T3" s="28">
        <f t="shared" si="7"/>
        <v>0</v>
      </c>
      <c r="U3" s="29">
        <f>T3/Hauptstelle!$T$48</f>
        <v>0</v>
      </c>
      <c r="V3" s="29">
        <f t="shared" si="8"/>
        <v>0</v>
      </c>
      <c r="W3" s="16">
        <f t="shared" si="9"/>
        <v>0</v>
      </c>
    </row>
    <row r="4" spans="1:23" x14ac:dyDescent="0.15">
      <c r="A4" s="134" t="s">
        <v>2</v>
      </c>
      <c r="B4" s="30">
        <v>28</v>
      </c>
      <c r="C4" s="30"/>
      <c r="D4" s="47">
        <f>C4/Hauptstelle!$E$51*100</f>
        <v>0</v>
      </c>
      <c r="E4" s="30"/>
      <c r="F4" s="47">
        <f>E4/Hauptstelle!$E$51*100</f>
        <v>0</v>
      </c>
      <c r="G4" s="19">
        <v>11.21</v>
      </c>
      <c r="H4" s="20" t="e">
        <f t="shared" si="0"/>
        <v>#DIV/0!</v>
      </c>
      <c r="I4" s="21" t="e">
        <f t="shared" si="1"/>
        <v>#DIV/0!</v>
      </c>
      <c r="J4" s="22">
        <v>60</v>
      </c>
      <c r="K4" s="23">
        <f t="shared" si="10"/>
        <v>4.8666666666666663</v>
      </c>
      <c r="L4" s="24" t="str">
        <f t="shared" si="2"/>
        <v>0</v>
      </c>
      <c r="M4" s="25">
        <f t="shared" si="3"/>
        <v>0</v>
      </c>
      <c r="N4" s="26">
        <f>ROUND(V4*Hauptstelle!$J$55, Hauptstelle!W52)</f>
        <v>0</v>
      </c>
      <c r="O4" s="27">
        <f t="shared" si="4"/>
        <v>0</v>
      </c>
      <c r="P4" s="24">
        <f t="shared" si="5"/>
        <v>0</v>
      </c>
      <c r="Q4" s="24">
        <f>(P4*(1/Hauptstelle!$J$53))+((L4/100)*Hauptstelle!$J$54)</f>
        <v>0</v>
      </c>
      <c r="R4" s="28">
        <f t="shared" si="6"/>
        <v>0</v>
      </c>
      <c r="S4" s="29">
        <f>R4/Hauptstelle!$R$48</f>
        <v>0</v>
      </c>
      <c r="T4" s="28">
        <f t="shared" si="7"/>
        <v>0</v>
      </c>
      <c r="U4" s="29">
        <f>T4/Hauptstelle!$T$48</f>
        <v>0</v>
      </c>
      <c r="V4" s="29">
        <f t="shared" si="8"/>
        <v>0</v>
      </c>
      <c r="W4" s="16">
        <f t="shared" si="9"/>
        <v>0</v>
      </c>
    </row>
    <row r="5" spans="1:23" x14ac:dyDescent="0.15">
      <c r="A5" s="134" t="s">
        <v>112</v>
      </c>
      <c r="B5" s="30">
        <v>28</v>
      </c>
      <c r="C5" s="30"/>
      <c r="D5" s="47">
        <f>C5/Hauptstelle!$E$51*100</f>
        <v>0</v>
      </c>
      <c r="E5" s="30"/>
      <c r="F5" s="47">
        <f>E5/Hauptstelle!$E$51*100</f>
        <v>0</v>
      </c>
      <c r="G5" s="19">
        <v>13.61</v>
      </c>
      <c r="H5" s="20" t="e">
        <f t="shared" si="0"/>
        <v>#DIV/0!</v>
      </c>
      <c r="I5" s="21" t="e">
        <f t="shared" si="1"/>
        <v>#DIV/0!</v>
      </c>
      <c r="J5" s="22">
        <v>52</v>
      </c>
      <c r="K5" s="23">
        <f t="shared" si="10"/>
        <v>5.84</v>
      </c>
      <c r="L5" s="24" t="str">
        <f t="shared" si="2"/>
        <v>0</v>
      </c>
      <c r="M5" s="25">
        <f t="shared" si="3"/>
        <v>0</v>
      </c>
      <c r="N5" s="26">
        <f>ROUND(V5*Hauptstelle!$J$55, Hauptstelle!W52)</f>
        <v>0</v>
      </c>
      <c r="O5" s="27">
        <f t="shared" si="4"/>
        <v>0</v>
      </c>
      <c r="P5" s="24">
        <f t="shared" si="5"/>
        <v>0</v>
      </c>
      <c r="Q5" s="24">
        <f>(P5*(1/Hauptstelle!$J$53))+((L5/100)*Hauptstelle!$J$54)</f>
        <v>0</v>
      </c>
      <c r="R5" s="28">
        <f t="shared" si="6"/>
        <v>0</v>
      </c>
      <c r="S5" s="29">
        <f>R5/Hauptstelle!$R$48</f>
        <v>0</v>
      </c>
      <c r="T5" s="28">
        <f t="shared" si="7"/>
        <v>0</v>
      </c>
      <c r="U5" s="29">
        <f>T5/Hauptstelle!$T$48</f>
        <v>0</v>
      </c>
      <c r="V5" s="29">
        <f t="shared" si="8"/>
        <v>0</v>
      </c>
      <c r="W5" s="16">
        <f t="shared" si="9"/>
        <v>0</v>
      </c>
    </row>
    <row r="6" spans="1:23" x14ac:dyDescent="0.15">
      <c r="A6" s="134" t="s">
        <v>3</v>
      </c>
      <c r="B6" s="30">
        <v>28</v>
      </c>
      <c r="C6" s="30"/>
      <c r="D6" s="47">
        <f>C6/Hauptstelle!$E$51*100</f>
        <v>0</v>
      </c>
      <c r="E6" s="30"/>
      <c r="F6" s="47">
        <f>E6/Hauptstelle!$E$51*100</f>
        <v>0</v>
      </c>
      <c r="G6" s="19">
        <v>51.13</v>
      </c>
      <c r="H6" s="20" t="e">
        <f t="shared" si="0"/>
        <v>#DIV/0!</v>
      </c>
      <c r="I6" s="21" t="e">
        <f t="shared" si="1"/>
        <v>#DIV/0!</v>
      </c>
      <c r="J6" s="22">
        <v>73</v>
      </c>
      <c r="K6" s="23">
        <f t="shared" si="10"/>
        <v>3.2850000000000001</v>
      </c>
      <c r="L6" s="24" t="str">
        <f t="shared" si="2"/>
        <v>0</v>
      </c>
      <c r="M6" s="25">
        <f t="shared" si="3"/>
        <v>0</v>
      </c>
      <c r="N6" s="26">
        <f>ROUND(V6*Hauptstelle!$J$55, Hauptstelle!W52)</f>
        <v>0</v>
      </c>
      <c r="O6" s="27">
        <f t="shared" si="4"/>
        <v>0</v>
      </c>
      <c r="P6" s="24">
        <f t="shared" si="5"/>
        <v>0</v>
      </c>
      <c r="Q6" s="24">
        <f>(P6*(1/Hauptstelle!$J$53))+((L6/100)*Hauptstelle!$J$54)</f>
        <v>0</v>
      </c>
      <c r="R6" s="28">
        <f t="shared" si="6"/>
        <v>0</v>
      </c>
      <c r="S6" s="29">
        <f>R6/Hauptstelle!$R$48</f>
        <v>0</v>
      </c>
      <c r="T6" s="28">
        <f t="shared" si="7"/>
        <v>0</v>
      </c>
      <c r="U6" s="29">
        <f>T6/Hauptstelle!$T$48</f>
        <v>0</v>
      </c>
      <c r="V6" s="29">
        <f t="shared" si="8"/>
        <v>0</v>
      </c>
      <c r="W6" s="16">
        <f t="shared" si="9"/>
        <v>0</v>
      </c>
    </row>
    <row r="7" spans="1:23" x14ac:dyDescent="0.15">
      <c r="A7" s="134" t="s">
        <v>41</v>
      </c>
      <c r="B7" s="30">
        <v>28</v>
      </c>
      <c r="C7" s="30"/>
      <c r="D7" s="47">
        <f>C7/Hauptstelle!$E$51*100</f>
        <v>0</v>
      </c>
      <c r="E7" s="30"/>
      <c r="F7" s="47">
        <f>E7/Hauptstelle!$E$51*100</f>
        <v>0</v>
      </c>
      <c r="G7" s="19">
        <v>19.399999999999999</v>
      </c>
      <c r="H7" s="20" t="e">
        <f t="shared" si="0"/>
        <v>#DIV/0!</v>
      </c>
      <c r="I7" s="21" t="e">
        <f t="shared" si="1"/>
        <v>#DIV/0!</v>
      </c>
      <c r="J7" s="22">
        <v>50</v>
      </c>
      <c r="K7" s="23">
        <f t="shared" si="10"/>
        <v>6.083333333333333</v>
      </c>
      <c r="L7" s="24" t="str">
        <f t="shared" si="2"/>
        <v>0</v>
      </c>
      <c r="M7" s="25">
        <f t="shared" si="3"/>
        <v>0</v>
      </c>
      <c r="N7" s="26">
        <f>ROUND(V7*Hauptstelle!$J$55, Hauptstelle!W52)</f>
        <v>0</v>
      </c>
      <c r="O7" s="27">
        <f t="shared" si="4"/>
        <v>0</v>
      </c>
      <c r="P7" s="24">
        <f t="shared" si="5"/>
        <v>0</v>
      </c>
      <c r="Q7" s="24">
        <f>(P7*(1/Hauptstelle!$J$53))+((L7/100)*Hauptstelle!$J$54)</f>
        <v>0</v>
      </c>
      <c r="R7" s="28">
        <f t="shared" si="6"/>
        <v>0</v>
      </c>
      <c r="S7" s="29">
        <f>R7/Hauptstelle!$R$48</f>
        <v>0</v>
      </c>
      <c r="T7" s="28">
        <f t="shared" si="7"/>
        <v>0</v>
      </c>
      <c r="U7" s="29">
        <f>T7/Hauptstelle!$T$48</f>
        <v>0</v>
      </c>
      <c r="V7" s="29">
        <f t="shared" si="8"/>
        <v>0</v>
      </c>
      <c r="W7" s="16">
        <f t="shared" si="9"/>
        <v>0</v>
      </c>
    </row>
    <row r="8" spans="1:23" x14ac:dyDescent="0.15">
      <c r="A8" s="134" t="s">
        <v>42</v>
      </c>
      <c r="B8" s="30">
        <v>28</v>
      </c>
      <c r="C8" s="30"/>
      <c r="D8" s="47">
        <f>C8/Hauptstelle!$E$51*100</f>
        <v>0</v>
      </c>
      <c r="E8" s="30"/>
      <c r="F8" s="47">
        <f>E8/Hauptstelle!$E$51*100</f>
        <v>0</v>
      </c>
      <c r="G8" s="19">
        <v>25.8</v>
      </c>
      <c r="H8" s="20" t="e">
        <f t="shared" si="0"/>
        <v>#DIV/0!</v>
      </c>
      <c r="I8" s="21" t="e">
        <f t="shared" si="1"/>
        <v>#DIV/0!</v>
      </c>
      <c r="J8" s="22">
        <v>50</v>
      </c>
      <c r="K8" s="23">
        <f t="shared" si="10"/>
        <v>6.083333333333333</v>
      </c>
      <c r="L8" s="24" t="str">
        <f t="shared" si="2"/>
        <v>0</v>
      </c>
      <c r="M8" s="25">
        <f t="shared" si="3"/>
        <v>0</v>
      </c>
      <c r="N8" s="26">
        <f>ROUND(V8*Hauptstelle!$J$55, Hauptstelle!W52)</f>
        <v>0</v>
      </c>
      <c r="O8" s="27">
        <f t="shared" si="4"/>
        <v>0</v>
      </c>
      <c r="P8" s="24">
        <f t="shared" si="5"/>
        <v>0</v>
      </c>
      <c r="Q8" s="24">
        <f>(P8*(1/Hauptstelle!$J$53))+((L8/100)*Hauptstelle!$J$54)</f>
        <v>0</v>
      </c>
      <c r="R8" s="28">
        <f t="shared" si="6"/>
        <v>0</v>
      </c>
      <c r="S8" s="29">
        <f>R8/Hauptstelle!$R$48</f>
        <v>0</v>
      </c>
      <c r="T8" s="28">
        <f t="shared" si="7"/>
        <v>0</v>
      </c>
      <c r="U8" s="29">
        <f>T8/Hauptstelle!$T$48</f>
        <v>0</v>
      </c>
      <c r="V8" s="29">
        <f t="shared" si="8"/>
        <v>0</v>
      </c>
      <c r="W8" s="16">
        <f t="shared" si="9"/>
        <v>0</v>
      </c>
    </row>
    <row r="9" spans="1:23" x14ac:dyDescent="0.15">
      <c r="A9" s="134" t="s">
        <v>43</v>
      </c>
      <c r="B9" s="30">
        <v>28</v>
      </c>
      <c r="C9" s="30"/>
      <c r="D9" s="47">
        <f>C9/Hauptstelle!$E$51*100</f>
        <v>0</v>
      </c>
      <c r="E9" s="30"/>
      <c r="F9" s="47">
        <f>E9/Hauptstelle!$E$51*100</f>
        <v>0</v>
      </c>
      <c r="G9" s="19">
        <v>13.5</v>
      </c>
      <c r="H9" s="20" t="e">
        <f t="shared" si="0"/>
        <v>#DIV/0!</v>
      </c>
      <c r="I9" s="21" t="e">
        <f t="shared" si="1"/>
        <v>#DIV/0!</v>
      </c>
      <c r="J9" s="22">
        <v>47</v>
      </c>
      <c r="K9" s="23">
        <f t="shared" si="10"/>
        <v>6.4483333333333333</v>
      </c>
      <c r="L9" s="24" t="str">
        <f t="shared" si="2"/>
        <v>0</v>
      </c>
      <c r="M9" s="25">
        <f t="shared" si="3"/>
        <v>0</v>
      </c>
      <c r="N9" s="26">
        <f>ROUND(V9*Hauptstelle!$J$55, Hauptstelle!W52)</f>
        <v>0</v>
      </c>
      <c r="O9" s="27">
        <f t="shared" si="4"/>
        <v>0</v>
      </c>
      <c r="P9" s="24">
        <f t="shared" si="5"/>
        <v>0</v>
      </c>
      <c r="Q9" s="24">
        <f>(P9*(1/Hauptstelle!$J$53))+((L9/100)*Hauptstelle!$J$54)</f>
        <v>0</v>
      </c>
      <c r="R9" s="28">
        <f t="shared" si="6"/>
        <v>0</v>
      </c>
      <c r="S9" s="29">
        <f>R9/Hauptstelle!$R$48</f>
        <v>0</v>
      </c>
      <c r="T9" s="28">
        <f t="shared" si="7"/>
        <v>0</v>
      </c>
      <c r="U9" s="29">
        <f>T9/Hauptstelle!$T$48</f>
        <v>0</v>
      </c>
      <c r="V9" s="29">
        <f t="shared" si="8"/>
        <v>0</v>
      </c>
      <c r="W9" s="16">
        <f t="shared" si="9"/>
        <v>0</v>
      </c>
    </row>
    <row r="10" spans="1:23" x14ac:dyDescent="0.15">
      <c r="A10" s="134" t="s">
        <v>44</v>
      </c>
      <c r="B10" s="30">
        <v>28</v>
      </c>
      <c r="C10" s="30"/>
      <c r="D10" s="47">
        <f>C10/Hauptstelle!$E$51*100</f>
        <v>0</v>
      </c>
      <c r="E10" s="30"/>
      <c r="F10" s="47">
        <f>E10/Hauptstelle!$E$51*100</f>
        <v>0</v>
      </c>
      <c r="G10" s="19">
        <v>13.95</v>
      </c>
      <c r="H10" s="20" t="e">
        <f t="shared" si="0"/>
        <v>#DIV/0!</v>
      </c>
      <c r="I10" s="21" t="e">
        <f t="shared" si="1"/>
        <v>#DIV/0!</v>
      </c>
      <c r="J10" s="22">
        <v>50</v>
      </c>
      <c r="K10" s="23">
        <f t="shared" si="10"/>
        <v>6.083333333333333</v>
      </c>
      <c r="L10" s="24" t="str">
        <f t="shared" si="2"/>
        <v>0</v>
      </c>
      <c r="M10" s="25">
        <f t="shared" si="3"/>
        <v>0</v>
      </c>
      <c r="N10" s="26">
        <f>ROUND(V10*Hauptstelle!$J$55, Hauptstelle!W52)</f>
        <v>0</v>
      </c>
      <c r="O10" s="27">
        <f t="shared" si="4"/>
        <v>0</v>
      </c>
      <c r="P10" s="24">
        <f t="shared" si="5"/>
        <v>0</v>
      </c>
      <c r="Q10" s="24">
        <f>(P10*(1/Hauptstelle!$J$53))+((L10/100)*Hauptstelle!$J$54)</f>
        <v>0</v>
      </c>
      <c r="R10" s="28">
        <f t="shared" si="6"/>
        <v>0</v>
      </c>
      <c r="S10" s="29">
        <f>R10/Hauptstelle!$R$48</f>
        <v>0</v>
      </c>
      <c r="T10" s="28">
        <f t="shared" si="7"/>
        <v>0</v>
      </c>
      <c r="U10" s="29">
        <f>T10/Hauptstelle!$T$48</f>
        <v>0</v>
      </c>
      <c r="V10" s="29">
        <f t="shared" si="8"/>
        <v>0</v>
      </c>
      <c r="W10" s="16">
        <f t="shared" si="9"/>
        <v>0</v>
      </c>
    </row>
    <row r="11" spans="1:23" x14ac:dyDescent="0.15">
      <c r="A11" s="134" t="s">
        <v>45</v>
      </c>
      <c r="B11" s="30">
        <v>28</v>
      </c>
      <c r="C11" s="30"/>
      <c r="D11" s="47">
        <f>C11/Hauptstelle!$E$51*100</f>
        <v>0</v>
      </c>
      <c r="E11" s="30"/>
      <c r="F11" s="47">
        <f>E11/Hauptstelle!$E$51*100</f>
        <v>0</v>
      </c>
      <c r="G11" s="19">
        <v>25</v>
      </c>
      <c r="H11" s="20" t="e">
        <f t="shared" si="0"/>
        <v>#DIV/0!</v>
      </c>
      <c r="I11" s="21" t="e">
        <f t="shared" si="1"/>
        <v>#DIV/0!</v>
      </c>
      <c r="J11" s="22">
        <v>50</v>
      </c>
      <c r="K11" s="23">
        <f t="shared" si="10"/>
        <v>6.083333333333333</v>
      </c>
      <c r="L11" s="24" t="str">
        <f t="shared" si="2"/>
        <v>0</v>
      </c>
      <c r="M11" s="25">
        <f t="shared" si="3"/>
        <v>0</v>
      </c>
      <c r="N11" s="26">
        <f>ROUND(V11*Hauptstelle!$J$55, Hauptstelle!W52)</f>
        <v>0</v>
      </c>
      <c r="O11" s="27">
        <f t="shared" si="4"/>
        <v>0</v>
      </c>
      <c r="P11" s="24">
        <f t="shared" si="5"/>
        <v>0</v>
      </c>
      <c r="Q11" s="24">
        <f>(P11*(1/Hauptstelle!$J$53))+((L11/100)*Hauptstelle!$J$54)</f>
        <v>0</v>
      </c>
      <c r="R11" s="28">
        <f t="shared" si="6"/>
        <v>0</v>
      </c>
      <c r="S11" s="29">
        <f>R11/Hauptstelle!$R$48</f>
        <v>0</v>
      </c>
      <c r="T11" s="28">
        <f t="shared" si="7"/>
        <v>0</v>
      </c>
      <c r="U11" s="29">
        <f>T11/Hauptstelle!$T$48</f>
        <v>0</v>
      </c>
      <c r="V11" s="29">
        <f t="shared" si="8"/>
        <v>0</v>
      </c>
      <c r="W11" s="16">
        <f t="shared" si="9"/>
        <v>0</v>
      </c>
    </row>
    <row r="12" spans="1:23" x14ac:dyDescent="0.15">
      <c r="A12" s="134" t="s">
        <v>46</v>
      </c>
      <c r="B12" s="30">
        <v>28</v>
      </c>
      <c r="C12" s="30"/>
      <c r="D12" s="47">
        <f>C12/Hauptstelle!$E$51*100</f>
        <v>0</v>
      </c>
      <c r="E12" s="30"/>
      <c r="F12" s="47">
        <f>E12/Hauptstelle!$E$51*100</f>
        <v>0</v>
      </c>
      <c r="G12" s="19">
        <v>9.4499999999999993</v>
      </c>
      <c r="H12" s="20" t="e">
        <f t="shared" si="0"/>
        <v>#DIV/0!</v>
      </c>
      <c r="I12" s="21" t="e">
        <f t="shared" si="1"/>
        <v>#DIV/0!</v>
      </c>
      <c r="J12" s="22">
        <v>47</v>
      </c>
      <c r="K12" s="23">
        <f t="shared" si="10"/>
        <v>6.4483333333333333</v>
      </c>
      <c r="L12" s="24" t="str">
        <f t="shared" si="2"/>
        <v>0</v>
      </c>
      <c r="M12" s="25">
        <f t="shared" si="3"/>
        <v>0</v>
      </c>
      <c r="N12" s="26">
        <f>ROUND(V12*Hauptstelle!$J$55, Hauptstelle!W52)</f>
        <v>0</v>
      </c>
      <c r="O12" s="27">
        <f t="shared" si="4"/>
        <v>0</v>
      </c>
      <c r="P12" s="24">
        <f t="shared" si="5"/>
        <v>0</v>
      </c>
      <c r="Q12" s="24">
        <f>(P12*(1/Hauptstelle!$J$53))+((L12/100)*Hauptstelle!$J$54)</f>
        <v>0</v>
      </c>
      <c r="R12" s="28">
        <f t="shared" si="6"/>
        <v>0</v>
      </c>
      <c r="S12" s="29">
        <f>R12/Hauptstelle!$R$48</f>
        <v>0</v>
      </c>
      <c r="T12" s="28">
        <f t="shared" si="7"/>
        <v>0</v>
      </c>
      <c r="U12" s="29">
        <f>T12/Hauptstelle!$T$48</f>
        <v>0</v>
      </c>
      <c r="V12" s="29">
        <f t="shared" si="8"/>
        <v>0</v>
      </c>
      <c r="W12" s="16">
        <f t="shared" si="9"/>
        <v>0</v>
      </c>
    </row>
    <row r="13" spans="1:23" x14ac:dyDescent="0.15">
      <c r="A13" s="134" t="s">
        <v>47</v>
      </c>
      <c r="B13" s="30">
        <v>28</v>
      </c>
      <c r="C13" s="30"/>
      <c r="D13" s="47">
        <f>C13/Hauptstelle!$E$51*100</f>
        <v>0</v>
      </c>
      <c r="E13" s="30"/>
      <c r="F13" s="47">
        <f>E13/Hauptstelle!$E$51*100</f>
        <v>0</v>
      </c>
      <c r="G13" s="19">
        <v>30</v>
      </c>
      <c r="H13" s="20" t="e">
        <f t="shared" si="0"/>
        <v>#DIV/0!</v>
      </c>
      <c r="I13" s="21" t="e">
        <f t="shared" si="1"/>
        <v>#DIV/0!</v>
      </c>
      <c r="J13" s="22">
        <v>73</v>
      </c>
      <c r="K13" s="23">
        <f t="shared" si="10"/>
        <v>3.2850000000000001</v>
      </c>
      <c r="L13" s="24" t="str">
        <f t="shared" si="2"/>
        <v>0</v>
      </c>
      <c r="M13" s="25">
        <f t="shared" si="3"/>
        <v>0</v>
      </c>
      <c r="N13" s="26">
        <f>ROUND(V13*Hauptstelle!$J$55, Hauptstelle!W52)</f>
        <v>0</v>
      </c>
      <c r="O13" s="27">
        <f t="shared" si="4"/>
        <v>0</v>
      </c>
      <c r="P13" s="24">
        <f t="shared" si="5"/>
        <v>0</v>
      </c>
      <c r="Q13" s="24">
        <f>(P13*(1/Hauptstelle!$J$53))+((L13/100)*Hauptstelle!$J$54)</f>
        <v>0</v>
      </c>
      <c r="R13" s="28">
        <f t="shared" si="6"/>
        <v>0</v>
      </c>
      <c r="S13" s="29">
        <f>R13/Hauptstelle!$R$48</f>
        <v>0</v>
      </c>
      <c r="T13" s="28">
        <f t="shared" si="7"/>
        <v>0</v>
      </c>
      <c r="U13" s="29">
        <f>T13/Hauptstelle!$T$48</f>
        <v>0</v>
      </c>
      <c r="V13" s="29">
        <f t="shared" si="8"/>
        <v>0</v>
      </c>
      <c r="W13" s="16">
        <f t="shared" si="9"/>
        <v>0</v>
      </c>
    </row>
    <row r="14" spans="1:23" x14ac:dyDescent="0.15">
      <c r="A14" s="134" t="s">
        <v>48</v>
      </c>
      <c r="B14" s="30">
        <v>28</v>
      </c>
      <c r="C14" s="30"/>
      <c r="D14" s="47">
        <f>C14/Hauptstelle!$E$51*100</f>
        <v>0</v>
      </c>
      <c r="E14" s="30"/>
      <c r="F14" s="47">
        <f>E14/Hauptstelle!$E$51*100</f>
        <v>0</v>
      </c>
      <c r="G14" s="19">
        <v>15</v>
      </c>
      <c r="H14" s="20" t="e">
        <f t="shared" si="0"/>
        <v>#DIV/0!</v>
      </c>
      <c r="I14" s="21" t="e">
        <f t="shared" si="1"/>
        <v>#DIV/0!</v>
      </c>
      <c r="J14" s="22">
        <v>60</v>
      </c>
      <c r="K14" s="23">
        <f t="shared" si="10"/>
        <v>4.8666666666666663</v>
      </c>
      <c r="L14" s="24" t="str">
        <f t="shared" si="2"/>
        <v>0</v>
      </c>
      <c r="M14" s="25">
        <f t="shared" si="3"/>
        <v>0</v>
      </c>
      <c r="N14" s="26">
        <f>ROUND(V14*Hauptstelle!$J$55, Hauptstelle!W52)</f>
        <v>0</v>
      </c>
      <c r="O14" s="27">
        <f t="shared" si="4"/>
        <v>0</v>
      </c>
      <c r="P14" s="24">
        <f t="shared" si="5"/>
        <v>0</v>
      </c>
      <c r="Q14" s="24">
        <f>(P14*(1/Hauptstelle!$J$53))+((L14/100)*Hauptstelle!$J$54)</f>
        <v>0</v>
      </c>
      <c r="R14" s="28">
        <f t="shared" si="6"/>
        <v>0</v>
      </c>
      <c r="S14" s="29">
        <f>R14/Hauptstelle!$R$48</f>
        <v>0</v>
      </c>
      <c r="T14" s="28">
        <f t="shared" si="7"/>
        <v>0</v>
      </c>
      <c r="U14" s="29">
        <f>T14/Hauptstelle!$T$48</f>
        <v>0</v>
      </c>
      <c r="V14" s="29">
        <f t="shared" si="8"/>
        <v>0</v>
      </c>
      <c r="W14" s="16">
        <f t="shared" si="9"/>
        <v>0</v>
      </c>
    </row>
    <row r="15" spans="1:23" x14ac:dyDescent="0.15">
      <c r="A15" s="134" t="s">
        <v>49</v>
      </c>
      <c r="B15" s="30">
        <v>7</v>
      </c>
      <c r="C15" s="30"/>
      <c r="D15" s="47">
        <f>C15/Hauptstelle!$E$51*100</f>
        <v>0</v>
      </c>
      <c r="E15" s="30"/>
      <c r="F15" s="47">
        <f>E15/Hauptstelle!$E$51*100</f>
        <v>0</v>
      </c>
      <c r="G15" s="19">
        <v>55</v>
      </c>
      <c r="H15" s="20" t="e">
        <f t="shared" si="0"/>
        <v>#DIV/0!</v>
      </c>
      <c r="I15" s="21" t="e">
        <f t="shared" si="1"/>
        <v>#DIV/0!</v>
      </c>
      <c r="J15" s="22">
        <v>35</v>
      </c>
      <c r="K15" s="23">
        <f t="shared" si="10"/>
        <v>7.9083333333333332</v>
      </c>
      <c r="L15" s="24" t="str">
        <f t="shared" si="2"/>
        <v>0</v>
      </c>
      <c r="M15" s="25">
        <f t="shared" si="3"/>
        <v>0</v>
      </c>
      <c r="N15" s="26">
        <f>ROUND(V15*Hauptstelle!$J$55, Hauptstelle!W52)</f>
        <v>0</v>
      </c>
      <c r="O15" s="27">
        <f t="shared" si="4"/>
        <v>0</v>
      </c>
      <c r="P15" s="24">
        <f t="shared" si="5"/>
        <v>0</v>
      </c>
      <c r="Q15" s="24">
        <f>(P15*(1/Hauptstelle!$J$53))+((L15/100)*Hauptstelle!$J$54)</f>
        <v>0</v>
      </c>
      <c r="R15" s="28">
        <f t="shared" si="6"/>
        <v>0</v>
      </c>
      <c r="S15" s="29">
        <f>R15/Hauptstelle!$R$48</f>
        <v>0</v>
      </c>
      <c r="T15" s="28">
        <f t="shared" si="7"/>
        <v>0</v>
      </c>
      <c r="U15" s="29">
        <f>T15/Hauptstelle!$T$48</f>
        <v>0</v>
      </c>
      <c r="V15" s="29">
        <f t="shared" si="8"/>
        <v>0</v>
      </c>
      <c r="W15" s="16">
        <f t="shared" si="9"/>
        <v>0</v>
      </c>
    </row>
    <row r="16" spans="1:23" x14ac:dyDescent="0.15">
      <c r="A16" s="134" t="s">
        <v>50</v>
      </c>
      <c r="B16" s="30">
        <v>28</v>
      </c>
      <c r="C16" s="30"/>
      <c r="D16" s="47">
        <f>C16/Hauptstelle!$E$51*100</f>
        <v>0</v>
      </c>
      <c r="E16" s="30"/>
      <c r="F16" s="47">
        <f>E16/Hauptstelle!$E$51*100</f>
        <v>0</v>
      </c>
      <c r="G16" s="19">
        <v>20.45</v>
      </c>
      <c r="H16" s="20" t="e">
        <f t="shared" si="0"/>
        <v>#DIV/0!</v>
      </c>
      <c r="I16" s="21" t="e">
        <f t="shared" si="1"/>
        <v>#DIV/0!</v>
      </c>
      <c r="J16" s="22">
        <v>35</v>
      </c>
      <c r="K16" s="23">
        <f t="shared" si="10"/>
        <v>7.9083333333333332</v>
      </c>
      <c r="L16" s="24" t="str">
        <f t="shared" si="2"/>
        <v>0</v>
      </c>
      <c r="M16" s="25">
        <f t="shared" si="3"/>
        <v>0</v>
      </c>
      <c r="N16" s="26">
        <f>ROUND(V16*Hauptstelle!$J$55, Hauptstelle!W52)</f>
        <v>0</v>
      </c>
      <c r="O16" s="27">
        <f t="shared" si="4"/>
        <v>0</v>
      </c>
      <c r="P16" s="24">
        <f t="shared" si="5"/>
        <v>0</v>
      </c>
      <c r="Q16" s="24">
        <f>(P16*(1/Hauptstelle!$J$53))+((L16/100)*Hauptstelle!$J$54)</f>
        <v>0</v>
      </c>
      <c r="R16" s="28">
        <f t="shared" si="6"/>
        <v>0</v>
      </c>
      <c r="S16" s="29">
        <f>R16/Hauptstelle!$R$48</f>
        <v>0</v>
      </c>
      <c r="T16" s="28">
        <f t="shared" si="7"/>
        <v>0</v>
      </c>
      <c r="U16" s="29">
        <f>T16/Hauptstelle!$T$48</f>
        <v>0</v>
      </c>
      <c r="V16" s="29">
        <f t="shared" si="8"/>
        <v>0</v>
      </c>
      <c r="W16" s="16">
        <f t="shared" si="9"/>
        <v>0</v>
      </c>
    </row>
    <row r="17" spans="1:23" x14ac:dyDescent="0.15">
      <c r="A17" s="134" t="s">
        <v>4</v>
      </c>
      <c r="B17" s="30">
        <v>56</v>
      </c>
      <c r="C17" s="30"/>
      <c r="D17" s="47">
        <f>C17/Hauptstelle!$E$51*100</f>
        <v>0</v>
      </c>
      <c r="E17" s="30"/>
      <c r="F17" s="47">
        <f>E17/Hauptstelle!$E$51*100</f>
        <v>0</v>
      </c>
      <c r="G17" s="19">
        <v>30</v>
      </c>
      <c r="H17" s="20" t="e">
        <f t="shared" si="0"/>
        <v>#DIV/0!</v>
      </c>
      <c r="I17" s="21" t="e">
        <f t="shared" si="1"/>
        <v>#DIV/0!</v>
      </c>
      <c r="J17" s="22">
        <v>78</v>
      </c>
      <c r="K17" s="23">
        <f t="shared" si="10"/>
        <v>2.6766666666666667</v>
      </c>
      <c r="L17" s="24" t="str">
        <f t="shared" si="2"/>
        <v>0</v>
      </c>
      <c r="M17" s="25">
        <f t="shared" si="3"/>
        <v>0</v>
      </c>
      <c r="N17" s="26">
        <f>ROUND(V17*Hauptstelle!$J$55, Hauptstelle!W52)</f>
        <v>0</v>
      </c>
      <c r="O17" s="27">
        <f t="shared" si="4"/>
        <v>0</v>
      </c>
      <c r="P17" s="24">
        <f t="shared" si="5"/>
        <v>0</v>
      </c>
      <c r="Q17" s="24">
        <f>(P17*(1/Hauptstelle!$J$53))+((L17/100)*Hauptstelle!$J$54)</f>
        <v>0</v>
      </c>
      <c r="R17" s="28">
        <f t="shared" si="6"/>
        <v>0</v>
      </c>
      <c r="S17" s="29">
        <f>R17/Hauptstelle!$R$48</f>
        <v>0</v>
      </c>
      <c r="T17" s="28">
        <f t="shared" si="7"/>
        <v>0</v>
      </c>
      <c r="U17" s="29">
        <f>T17/Hauptstelle!$T$48</f>
        <v>0</v>
      </c>
      <c r="V17" s="29">
        <f t="shared" si="8"/>
        <v>0</v>
      </c>
      <c r="W17" s="16">
        <f t="shared" si="9"/>
        <v>0</v>
      </c>
    </row>
    <row r="18" spans="1:23" x14ac:dyDescent="0.15">
      <c r="A18" s="134" t="s">
        <v>51</v>
      </c>
      <c r="B18" s="30">
        <v>28</v>
      </c>
      <c r="C18" s="30"/>
      <c r="D18" s="47">
        <f>C18/Hauptstelle!$E$51*100</f>
        <v>0</v>
      </c>
      <c r="E18" s="30"/>
      <c r="F18" s="47">
        <f>E18/Hauptstelle!$E$51*100</f>
        <v>0</v>
      </c>
      <c r="G18" s="19">
        <v>25</v>
      </c>
      <c r="H18" s="20" t="e">
        <f t="shared" si="0"/>
        <v>#DIV/0!</v>
      </c>
      <c r="I18" s="21" t="e">
        <f t="shared" si="1"/>
        <v>#DIV/0!</v>
      </c>
      <c r="J18" s="22">
        <v>73</v>
      </c>
      <c r="K18" s="23">
        <f t="shared" si="10"/>
        <v>3.2850000000000001</v>
      </c>
      <c r="L18" s="24" t="str">
        <f t="shared" si="2"/>
        <v>0</v>
      </c>
      <c r="M18" s="25">
        <f t="shared" si="3"/>
        <v>0</v>
      </c>
      <c r="N18" s="26">
        <f>ROUND(V18*Hauptstelle!$J$55, Hauptstelle!W52)</f>
        <v>0</v>
      </c>
      <c r="O18" s="27">
        <f t="shared" si="4"/>
        <v>0</v>
      </c>
      <c r="P18" s="24">
        <f t="shared" si="5"/>
        <v>0</v>
      </c>
      <c r="Q18" s="24">
        <f>(P18*(1/Hauptstelle!$J$53))+((L18/100)*Hauptstelle!$J$54)</f>
        <v>0</v>
      </c>
      <c r="R18" s="28">
        <f t="shared" si="6"/>
        <v>0</v>
      </c>
      <c r="S18" s="29">
        <f>R18/Hauptstelle!$R$48</f>
        <v>0</v>
      </c>
      <c r="T18" s="28">
        <f t="shared" si="7"/>
        <v>0</v>
      </c>
      <c r="U18" s="29">
        <f>T18/Hauptstelle!$T$48</f>
        <v>0</v>
      </c>
      <c r="V18" s="29">
        <f t="shared" si="8"/>
        <v>0</v>
      </c>
      <c r="W18" s="16">
        <f t="shared" si="9"/>
        <v>0</v>
      </c>
    </row>
    <row r="19" spans="1:23" x14ac:dyDescent="0.15">
      <c r="A19" s="134" t="s">
        <v>53</v>
      </c>
      <c r="B19" s="30">
        <v>28</v>
      </c>
      <c r="C19" s="30"/>
      <c r="D19" s="47">
        <f>C19/Hauptstelle!$E$51*100</f>
        <v>0</v>
      </c>
      <c r="E19" s="30"/>
      <c r="F19" s="47">
        <f>E19/Hauptstelle!$E$51*100</f>
        <v>0</v>
      </c>
      <c r="G19" s="19">
        <v>22</v>
      </c>
      <c r="H19" s="20" t="e">
        <f t="shared" si="0"/>
        <v>#DIV/0!</v>
      </c>
      <c r="I19" s="21" t="e">
        <f t="shared" si="1"/>
        <v>#DIV/0!</v>
      </c>
      <c r="J19" s="22">
        <v>44</v>
      </c>
      <c r="K19" s="23">
        <f t="shared" si="10"/>
        <v>6.8133333333333335</v>
      </c>
      <c r="L19" s="24" t="str">
        <f t="shared" si="2"/>
        <v>0</v>
      </c>
      <c r="M19" s="25">
        <f t="shared" si="3"/>
        <v>0</v>
      </c>
      <c r="N19" s="26">
        <f>ROUND(V19*Hauptstelle!$J$55, Hauptstelle!W52)</f>
        <v>0</v>
      </c>
      <c r="O19" s="27">
        <f t="shared" si="4"/>
        <v>0</v>
      </c>
      <c r="P19" s="24">
        <f t="shared" si="5"/>
        <v>0</v>
      </c>
      <c r="Q19" s="24">
        <f>(P19*(1/Hauptstelle!$J$53))+((L19/100)*Hauptstelle!$J$54)</f>
        <v>0</v>
      </c>
      <c r="R19" s="28">
        <f t="shared" si="6"/>
        <v>0</v>
      </c>
      <c r="S19" s="29">
        <f>R19/Hauptstelle!$R$48</f>
        <v>0</v>
      </c>
      <c r="T19" s="28">
        <f t="shared" si="7"/>
        <v>0</v>
      </c>
      <c r="U19" s="29">
        <f>T19/Hauptstelle!$T$48</f>
        <v>0</v>
      </c>
      <c r="V19" s="29">
        <f t="shared" si="8"/>
        <v>0</v>
      </c>
      <c r="W19" s="16">
        <f t="shared" si="9"/>
        <v>0</v>
      </c>
    </row>
    <row r="20" spans="1:23" x14ac:dyDescent="0.15">
      <c r="A20" s="134" t="s">
        <v>54</v>
      </c>
      <c r="B20" s="30">
        <v>28</v>
      </c>
      <c r="C20" s="30"/>
      <c r="D20" s="47">
        <f>C20/Hauptstelle!$E$51*100</f>
        <v>0</v>
      </c>
      <c r="E20" s="30"/>
      <c r="F20" s="47">
        <f>E20/Hauptstelle!$E$51*100</f>
        <v>0</v>
      </c>
      <c r="G20" s="19">
        <v>24</v>
      </c>
      <c r="H20" s="20" t="e">
        <f t="shared" si="0"/>
        <v>#DIV/0!</v>
      </c>
      <c r="I20" s="21" t="e">
        <f t="shared" si="1"/>
        <v>#DIV/0!</v>
      </c>
      <c r="J20" s="22">
        <v>50</v>
      </c>
      <c r="K20" s="23">
        <f t="shared" si="10"/>
        <v>6.083333333333333</v>
      </c>
      <c r="L20" s="24" t="str">
        <f t="shared" si="2"/>
        <v>0</v>
      </c>
      <c r="M20" s="25">
        <f t="shared" si="3"/>
        <v>0</v>
      </c>
      <c r="N20" s="26">
        <f>ROUND(V20*Hauptstelle!$J$55, Hauptstelle!W52)</f>
        <v>0</v>
      </c>
      <c r="O20" s="27">
        <f t="shared" si="4"/>
        <v>0</v>
      </c>
      <c r="P20" s="24">
        <f t="shared" si="5"/>
        <v>0</v>
      </c>
      <c r="Q20" s="24">
        <f>(P20*(1/Hauptstelle!$J$53))+((L20/100)*Hauptstelle!$J$54)</f>
        <v>0</v>
      </c>
      <c r="R20" s="28">
        <f t="shared" si="6"/>
        <v>0</v>
      </c>
      <c r="S20" s="29">
        <f>R20/Hauptstelle!$R$48</f>
        <v>0</v>
      </c>
      <c r="T20" s="28">
        <f t="shared" si="7"/>
        <v>0</v>
      </c>
      <c r="U20" s="29">
        <f>T20/Hauptstelle!$T$48</f>
        <v>0</v>
      </c>
      <c r="V20" s="29">
        <f t="shared" si="8"/>
        <v>0</v>
      </c>
      <c r="W20" s="16">
        <f t="shared" si="9"/>
        <v>0</v>
      </c>
    </row>
    <row r="21" spans="1:23" x14ac:dyDescent="0.15">
      <c r="A21" s="134" t="s">
        <v>52</v>
      </c>
      <c r="B21" s="30">
        <v>28</v>
      </c>
      <c r="C21" s="30"/>
      <c r="D21" s="47">
        <f>C21/Hauptstelle!$E$51*100</f>
        <v>0</v>
      </c>
      <c r="E21" s="30"/>
      <c r="F21" s="47">
        <f>E21/Hauptstelle!$E$51*100</f>
        <v>0</v>
      </c>
      <c r="G21" s="19">
        <v>21</v>
      </c>
      <c r="H21" s="20" t="e">
        <f t="shared" si="0"/>
        <v>#DIV/0!</v>
      </c>
      <c r="I21" s="21" t="e">
        <f t="shared" si="1"/>
        <v>#DIV/0!</v>
      </c>
      <c r="J21" s="22">
        <v>73</v>
      </c>
      <c r="K21" s="23">
        <f t="shared" si="10"/>
        <v>3.2850000000000001</v>
      </c>
      <c r="L21" s="24" t="str">
        <f t="shared" si="2"/>
        <v>0</v>
      </c>
      <c r="M21" s="25">
        <f t="shared" si="3"/>
        <v>0</v>
      </c>
      <c r="N21" s="26">
        <f>ROUND(V21*Hauptstelle!$J$55, Hauptstelle!W52)</f>
        <v>0</v>
      </c>
      <c r="O21" s="27">
        <f t="shared" si="4"/>
        <v>0</v>
      </c>
      <c r="P21" s="24">
        <f t="shared" si="5"/>
        <v>0</v>
      </c>
      <c r="Q21" s="24">
        <f>(P21*(1/Hauptstelle!$J$53))+((L21/100)*Hauptstelle!$J$54)</f>
        <v>0</v>
      </c>
      <c r="R21" s="28">
        <f t="shared" si="6"/>
        <v>0</v>
      </c>
      <c r="S21" s="29">
        <f>R21/Hauptstelle!$R$48</f>
        <v>0</v>
      </c>
      <c r="T21" s="28">
        <f t="shared" si="7"/>
        <v>0</v>
      </c>
      <c r="U21" s="29">
        <f>T21/Hauptstelle!$T$48</f>
        <v>0</v>
      </c>
      <c r="V21" s="29">
        <f t="shared" si="8"/>
        <v>0</v>
      </c>
      <c r="W21" s="16">
        <f t="shared" si="9"/>
        <v>0</v>
      </c>
    </row>
    <row r="22" spans="1:23" x14ac:dyDescent="0.15">
      <c r="A22" s="134" t="s">
        <v>55</v>
      </c>
      <c r="B22" s="30">
        <v>28</v>
      </c>
      <c r="C22" s="30"/>
      <c r="D22" s="47">
        <f>C22/Hauptstelle!$E$51*100</f>
        <v>0</v>
      </c>
      <c r="E22" s="30"/>
      <c r="F22" s="47">
        <f>E22/Hauptstelle!$E$51*100</f>
        <v>0</v>
      </c>
      <c r="G22" s="19">
        <v>13.5</v>
      </c>
      <c r="H22" s="20" t="e">
        <f t="shared" si="0"/>
        <v>#DIV/0!</v>
      </c>
      <c r="I22" s="21" t="e">
        <f t="shared" si="1"/>
        <v>#DIV/0!</v>
      </c>
      <c r="J22" s="22">
        <v>44</v>
      </c>
      <c r="K22" s="23">
        <f t="shared" si="10"/>
        <v>6.8133333333333335</v>
      </c>
      <c r="L22" s="24" t="str">
        <f t="shared" si="2"/>
        <v>0</v>
      </c>
      <c r="M22" s="25">
        <f t="shared" si="3"/>
        <v>0</v>
      </c>
      <c r="N22" s="26">
        <f>ROUND(V22*Hauptstelle!$J$55, Hauptstelle!W52)</f>
        <v>0</v>
      </c>
      <c r="O22" s="27">
        <f t="shared" si="4"/>
        <v>0</v>
      </c>
      <c r="P22" s="24">
        <f t="shared" si="5"/>
        <v>0</v>
      </c>
      <c r="Q22" s="24">
        <f>(P22*(1/Hauptstelle!$J$53))+((L22/100)*Hauptstelle!$J$54)</f>
        <v>0</v>
      </c>
      <c r="R22" s="28">
        <f t="shared" si="6"/>
        <v>0</v>
      </c>
      <c r="S22" s="29">
        <f>R22/Hauptstelle!$R$48</f>
        <v>0</v>
      </c>
      <c r="T22" s="28">
        <f t="shared" si="7"/>
        <v>0</v>
      </c>
      <c r="U22" s="29">
        <f>T22/Hauptstelle!$T$48</f>
        <v>0</v>
      </c>
      <c r="V22" s="29">
        <f t="shared" si="8"/>
        <v>0</v>
      </c>
      <c r="W22" s="16">
        <f t="shared" si="9"/>
        <v>0</v>
      </c>
    </row>
    <row r="23" spans="1:23" x14ac:dyDescent="0.15">
      <c r="A23" s="134" t="s">
        <v>56</v>
      </c>
      <c r="B23" s="30">
        <v>28</v>
      </c>
      <c r="C23" s="30"/>
      <c r="D23" s="47">
        <f>C23/Hauptstelle!$E$51*100</f>
        <v>0</v>
      </c>
      <c r="E23" s="30"/>
      <c r="F23" s="47">
        <f>E23/Hauptstelle!$E$51*100</f>
        <v>0</v>
      </c>
      <c r="G23" s="19">
        <v>18.899999999999999</v>
      </c>
      <c r="H23" s="20" t="e">
        <f t="shared" si="0"/>
        <v>#DIV/0!</v>
      </c>
      <c r="I23" s="21" t="e">
        <f t="shared" si="1"/>
        <v>#DIV/0!</v>
      </c>
      <c r="J23" s="22">
        <v>50</v>
      </c>
      <c r="K23" s="23">
        <f t="shared" si="10"/>
        <v>6.083333333333333</v>
      </c>
      <c r="L23" s="24" t="str">
        <f t="shared" si="2"/>
        <v>0</v>
      </c>
      <c r="M23" s="25">
        <f t="shared" si="3"/>
        <v>0</v>
      </c>
      <c r="N23" s="26">
        <f>ROUND(V23*Hauptstelle!$J$55, Hauptstelle!W52)</f>
        <v>0</v>
      </c>
      <c r="O23" s="27">
        <f t="shared" si="4"/>
        <v>0</v>
      </c>
      <c r="P23" s="24">
        <f t="shared" si="5"/>
        <v>0</v>
      </c>
      <c r="Q23" s="24">
        <f>(P23*(1/Hauptstelle!$J$53))+((L23/100)*Hauptstelle!$J$54)</f>
        <v>0</v>
      </c>
      <c r="R23" s="28">
        <f t="shared" si="6"/>
        <v>0</v>
      </c>
      <c r="S23" s="29">
        <f>R23/Hauptstelle!$R$48</f>
        <v>0</v>
      </c>
      <c r="T23" s="28">
        <f t="shared" si="7"/>
        <v>0</v>
      </c>
      <c r="U23" s="29">
        <f>T23/Hauptstelle!$T$48</f>
        <v>0</v>
      </c>
      <c r="V23" s="29">
        <f t="shared" si="8"/>
        <v>0</v>
      </c>
      <c r="W23" s="16">
        <f t="shared" si="9"/>
        <v>0</v>
      </c>
    </row>
    <row r="24" spans="1:23" x14ac:dyDescent="0.15">
      <c r="A24" s="134" t="s">
        <v>5</v>
      </c>
      <c r="B24" s="30">
        <v>28</v>
      </c>
      <c r="C24" s="30"/>
      <c r="D24" s="47">
        <f>C24/Hauptstelle!$E$51*100</f>
        <v>0</v>
      </c>
      <c r="E24" s="30"/>
      <c r="F24" s="47">
        <f>E24/Hauptstelle!$E$51*100</f>
        <v>0</v>
      </c>
      <c r="G24" s="19">
        <v>7.67</v>
      </c>
      <c r="H24" s="20" t="e">
        <f t="shared" si="0"/>
        <v>#DIV/0!</v>
      </c>
      <c r="I24" s="21" t="e">
        <f t="shared" si="1"/>
        <v>#DIV/0!</v>
      </c>
      <c r="J24" s="22">
        <v>78</v>
      </c>
      <c r="K24" s="23">
        <f t="shared" si="10"/>
        <v>2.6766666666666667</v>
      </c>
      <c r="L24" s="24" t="str">
        <f t="shared" si="2"/>
        <v>0</v>
      </c>
      <c r="M24" s="25">
        <f t="shared" si="3"/>
        <v>0</v>
      </c>
      <c r="N24" s="26">
        <f>ROUND(V24*Hauptstelle!$J$55, Hauptstelle!W52)</f>
        <v>0</v>
      </c>
      <c r="O24" s="27">
        <f t="shared" si="4"/>
        <v>0</v>
      </c>
      <c r="P24" s="24">
        <f t="shared" si="5"/>
        <v>0</v>
      </c>
      <c r="Q24" s="24">
        <f>(P24*(1/Hauptstelle!$J$53))+((L24/100)*Hauptstelle!$J$54)</f>
        <v>0</v>
      </c>
      <c r="R24" s="28">
        <f t="shared" si="6"/>
        <v>0</v>
      </c>
      <c r="S24" s="29">
        <f>R24/Hauptstelle!$R$48</f>
        <v>0</v>
      </c>
      <c r="T24" s="28">
        <f t="shared" si="7"/>
        <v>0</v>
      </c>
      <c r="U24" s="29">
        <f>T24/Hauptstelle!$T$48</f>
        <v>0</v>
      </c>
      <c r="V24" s="29">
        <f t="shared" si="8"/>
        <v>0</v>
      </c>
      <c r="W24" s="16">
        <f t="shared" si="9"/>
        <v>0</v>
      </c>
    </row>
    <row r="25" spans="1:23" x14ac:dyDescent="0.15">
      <c r="A25" s="134" t="s">
        <v>57</v>
      </c>
      <c r="B25" s="30">
        <v>28</v>
      </c>
      <c r="C25" s="30"/>
      <c r="D25" s="47">
        <f>C25/Hauptstelle!$E$51*100</f>
        <v>0</v>
      </c>
      <c r="E25" s="30"/>
      <c r="F25" s="47">
        <f>E25/Hauptstelle!$E$51*100</f>
        <v>0</v>
      </c>
      <c r="G25" s="19">
        <v>10</v>
      </c>
      <c r="H25" s="20" t="e">
        <f t="shared" si="0"/>
        <v>#DIV/0!</v>
      </c>
      <c r="I25" s="21" t="e">
        <f t="shared" si="1"/>
        <v>#DIV/0!</v>
      </c>
      <c r="J25" s="22">
        <v>70</v>
      </c>
      <c r="K25" s="23">
        <f t="shared" si="10"/>
        <v>3.65</v>
      </c>
      <c r="L25" s="24" t="str">
        <f t="shared" si="2"/>
        <v>0</v>
      </c>
      <c r="M25" s="25">
        <f t="shared" si="3"/>
        <v>0</v>
      </c>
      <c r="N25" s="26">
        <f>ROUND(V25*Hauptstelle!$J$55, Hauptstelle!W52)</f>
        <v>0</v>
      </c>
      <c r="O25" s="27">
        <f t="shared" si="4"/>
        <v>0</v>
      </c>
      <c r="P25" s="24">
        <f t="shared" si="5"/>
        <v>0</v>
      </c>
      <c r="Q25" s="24">
        <f>(P25*(1/Hauptstelle!$J$53))+((L25/100)*Hauptstelle!$J$54)</f>
        <v>0</v>
      </c>
      <c r="R25" s="28">
        <f t="shared" si="6"/>
        <v>0</v>
      </c>
      <c r="S25" s="29">
        <f>R25/Hauptstelle!$R$48</f>
        <v>0</v>
      </c>
      <c r="T25" s="28">
        <f t="shared" si="7"/>
        <v>0</v>
      </c>
      <c r="U25" s="29">
        <f>T25/Hauptstelle!$T$48</f>
        <v>0</v>
      </c>
      <c r="V25" s="29">
        <f t="shared" si="8"/>
        <v>0</v>
      </c>
      <c r="W25" s="16">
        <f t="shared" si="9"/>
        <v>0</v>
      </c>
    </row>
    <row r="26" spans="1:23" x14ac:dyDescent="0.15">
      <c r="A26" s="134" t="s">
        <v>58</v>
      </c>
      <c r="B26" s="30">
        <v>28</v>
      </c>
      <c r="C26" s="30"/>
      <c r="D26" s="47">
        <f>C26/Hauptstelle!$E$51*100</f>
        <v>0</v>
      </c>
      <c r="E26" s="30"/>
      <c r="F26" s="47">
        <f>E26/Hauptstelle!$E$51*100</f>
        <v>0</v>
      </c>
      <c r="G26" s="19">
        <v>10</v>
      </c>
      <c r="H26" s="20" t="e">
        <f t="shared" si="0"/>
        <v>#DIV/0!</v>
      </c>
      <c r="I26" s="21" t="e">
        <f t="shared" si="1"/>
        <v>#DIV/0!</v>
      </c>
      <c r="J26" s="22">
        <v>70</v>
      </c>
      <c r="K26" s="23">
        <f t="shared" si="10"/>
        <v>3.65</v>
      </c>
      <c r="L26" s="24" t="str">
        <f t="shared" si="2"/>
        <v>0</v>
      </c>
      <c r="M26" s="25">
        <f t="shared" si="3"/>
        <v>0</v>
      </c>
      <c r="N26" s="26">
        <f>ROUND(V26*Hauptstelle!$J$55, Hauptstelle!W52)</f>
        <v>0</v>
      </c>
      <c r="O26" s="27">
        <f t="shared" si="4"/>
        <v>0</v>
      </c>
      <c r="P26" s="24">
        <f t="shared" si="5"/>
        <v>0</v>
      </c>
      <c r="Q26" s="24">
        <f>(P26*(1/Hauptstelle!$J$53))+((L26/100)*Hauptstelle!$J$54)</f>
        <v>0</v>
      </c>
      <c r="R26" s="28">
        <f t="shared" si="6"/>
        <v>0</v>
      </c>
      <c r="S26" s="29">
        <f>R26/Hauptstelle!$R$48</f>
        <v>0</v>
      </c>
      <c r="T26" s="28">
        <f t="shared" si="7"/>
        <v>0</v>
      </c>
      <c r="U26" s="29">
        <f>T26/Hauptstelle!$T$48</f>
        <v>0</v>
      </c>
      <c r="V26" s="29">
        <f t="shared" si="8"/>
        <v>0</v>
      </c>
      <c r="W26" s="16">
        <f t="shared" si="9"/>
        <v>0</v>
      </c>
    </row>
    <row r="27" spans="1:23" x14ac:dyDescent="0.15">
      <c r="A27" s="134" t="s">
        <v>113</v>
      </c>
      <c r="B27" s="30">
        <v>28</v>
      </c>
      <c r="C27" s="30"/>
      <c r="D27" s="47">
        <f>C27/Hauptstelle!$E$51*100</f>
        <v>0</v>
      </c>
      <c r="E27" s="30"/>
      <c r="F27" s="47">
        <f>E27/Hauptstelle!$E$51*100</f>
        <v>0</v>
      </c>
      <c r="G27" s="19">
        <v>9.09</v>
      </c>
      <c r="H27" s="20" t="e">
        <f t="shared" si="0"/>
        <v>#DIV/0!</v>
      </c>
      <c r="I27" s="21" t="e">
        <f t="shared" si="1"/>
        <v>#DIV/0!</v>
      </c>
      <c r="J27" s="22">
        <v>30</v>
      </c>
      <c r="K27" s="23">
        <f t="shared" si="10"/>
        <v>8.5166666666666675</v>
      </c>
      <c r="L27" s="24" t="str">
        <f t="shared" si="2"/>
        <v>0</v>
      </c>
      <c r="M27" s="25">
        <f t="shared" si="3"/>
        <v>0</v>
      </c>
      <c r="N27" s="26">
        <f>ROUND(V27*Hauptstelle!$J$55, Hauptstelle!W52)</f>
        <v>0</v>
      </c>
      <c r="O27" s="27">
        <f t="shared" si="4"/>
        <v>0</v>
      </c>
      <c r="P27" s="24">
        <f t="shared" si="5"/>
        <v>0</v>
      </c>
      <c r="Q27" s="24">
        <f>(P27*(1/Hauptstelle!$J$53))+((L27/100)*Hauptstelle!$J$54)</f>
        <v>0</v>
      </c>
      <c r="R27" s="28">
        <f t="shared" si="6"/>
        <v>0</v>
      </c>
      <c r="S27" s="29">
        <f>R27/Hauptstelle!$R$48</f>
        <v>0</v>
      </c>
      <c r="T27" s="28">
        <f t="shared" si="7"/>
        <v>0</v>
      </c>
      <c r="U27" s="29">
        <f>T27/Hauptstelle!$T$48</f>
        <v>0</v>
      </c>
      <c r="V27" s="29">
        <f t="shared" si="8"/>
        <v>0</v>
      </c>
      <c r="W27" s="16">
        <f t="shared" si="9"/>
        <v>0</v>
      </c>
    </row>
    <row r="28" spans="1:23" x14ac:dyDescent="0.15">
      <c r="A28" s="134" t="s">
        <v>114</v>
      </c>
      <c r="B28" s="30">
        <v>28</v>
      </c>
      <c r="C28" s="30"/>
      <c r="D28" s="47">
        <f>C28/Hauptstelle!$E$51*100</f>
        <v>0</v>
      </c>
      <c r="E28" s="30"/>
      <c r="F28" s="47">
        <f>E28/Hauptstelle!$E$51*100</f>
        <v>0</v>
      </c>
      <c r="G28" s="19">
        <v>7</v>
      </c>
      <c r="H28" s="20" t="e">
        <f t="shared" si="0"/>
        <v>#DIV/0!</v>
      </c>
      <c r="I28" s="21" t="e">
        <f t="shared" si="1"/>
        <v>#DIV/0!</v>
      </c>
      <c r="J28" s="22">
        <v>30</v>
      </c>
      <c r="K28" s="23">
        <f t="shared" si="10"/>
        <v>8.5166666666666675</v>
      </c>
      <c r="L28" s="24" t="str">
        <f t="shared" si="2"/>
        <v>0</v>
      </c>
      <c r="M28" s="25">
        <f t="shared" si="3"/>
        <v>0</v>
      </c>
      <c r="N28" s="26">
        <f>ROUND(V28*Hauptstelle!$J$55, Hauptstelle!W52)</f>
        <v>0</v>
      </c>
      <c r="O28" s="27">
        <f t="shared" si="4"/>
        <v>0</v>
      </c>
      <c r="P28" s="24">
        <f t="shared" si="5"/>
        <v>0</v>
      </c>
      <c r="Q28" s="24">
        <f>(P28*(1/Hauptstelle!$J$53))+((L28/100)*Hauptstelle!$J$54)</f>
        <v>0</v>
      </c>
      <c r="R28" s="28">
        <f t="shared" si="6"/>
        <v>0</v>
      </c>
      <c r="S28" s="29">
        <f>R28/Hauptstelle!$R$48</f>
        <v>0</v>
      </c>
      <c r="T28" s="28">
        <f t="shared" si="7"/>
        <v>0</v>
      </c>
      <c r="U28" s="29">
        <f>T28/Hauptstelle!$T$48</f>
        <v>0</v>
      </c>
      <c r="V28" s="29">
        <f t="shared" si="8"/>
        <v>0</v>
      </c>
      <c r="W28" s="16">
        <f t="shared" si="9"/>
        <v>0</v>
      </c>
    </row>
    <row r="29" spans="1:23" x14ac:dyDescent="0.15">
      <c r="A29" s="134" t="s">
        <v>115</v>
      </c>
      <c r="B29" s="30">
        <v>28</v>
      </c>
      <c r="C29" s="30"/>
      <c r="D29" s="47">
        <f>C29/Hauptstelle!$E$51*100</f>
        <v>0</v>
      </c>
      <c r="E29" s="30"/>
      <c r="F29" s="47">
        <f>E29/Hauptstelle!$E$51*100</f>
        <v>0</v>
      </c>
      <c r="G29" s="19">
        <v>3.5</v>
      </c>
      <c r="H29" s="20" t="e">
        <f t="shared" si="0"/>
        <v>#DIV/0!</v>
      </c>
      <c r="I29" s="21" t="e">
        <f t="shared" si="1"/>
        <v>#DIV/0!</v>
      </c>
      <c r="J29" s="22">
        <v>30</v>
      </c>
      <c r="K29" s="23">
        <f t="shared" si="10"/>
        <v>8.5166666666666675</v>
      </c>
      <c r="L29" s="24" t="str">
        <f t="shared" si="2"/>
        <v>0</v>
      </c>
      <c r="M29" s="25">
        <f t="shared" si="3"/>
        <v>0</v>
      </c>
      <c r="N29" s="26">
        <f>ROUND(V29*Hauptstelle!$J$55, Hauptstelle!W52)</f>
        <v>0</v>
      </c>
      <c r="O29" s="27">
        <f t="shared" si="4"/>
        <v>0</v>
      </c>
      <c r="P29" s="24">
        <f t="shared" si="5"/>
        <v>0</v>
      </c>
      <c r="Q29" s="24">
        <f>(P29*(1/Hauptstelle!$J$53))+((L29/100)*Hauptstelle!$J$54)</f>
        <v>0</v>
      </c>
      <c r="R29" s="28">
        <f t="shared" si="6"/>
        <v>0</v>
      </c>
      <c r="S29" s="29">
        <f>R29/Hauptstelle!$R$48</f>
        <v>0</v>
      </c>
      <c r="T29" s="28">
        <f t="shared" si="7"/>
        <v>0</v>
      </c>
      <c r="U29" s="29">
        <f>T29/Hauptstelle!$T$48</f>
        <v>0</v>
      </c>
      <c r="V29" s="29">
        <f t="shared" si="8"/>
        <v>0</v>
      </c>
      <c r="W29" s="16">
        <f t="shared" si="9"/>
        <v>0</v>
      </c>
    </row>
    <row r="30" spans="1:23" x14ac:dyDescent="0.15">
      <c r="A30" s="134" t="s">
        <v>116</v>
      </c>
      <c r="B30" s="30">
        <v>28</v>
      </c>
      <c r="C30" s="30"/>
      <c r="D30" s="47">
        <f>C30/Hauptstelle!$E$51*100</f>
        <v>0</v>
      </c>
      <c r="E30" s="30"/>
      <c r="F30" s="47">
        <f>E30/Hauptstelle!$E$51*100</f>
        <v>0</v>
      </c>
      <c r="G30" s="19">
        <v>7.7779999999999996</v>
      </c>
      <c r="H30" s="20" t="e">
        <f t="shared" si="0"/>
        <v>#DIV/0!</v>
      </c>
      <c r="I30" s="21" t="e">
        <f t="shared" si="1"/>
        <v>#DIV/0!</v>
      </c>
      <c r="J30" s="22">
        <v>30</v>
      </c>
      <c r="K30" s="23">
        <f t="shared" si="10"/>
        <v>8.5166666666666675</v>
      </c>
      <c r="L30" s="24" t="str">
        <f t="shared" si="2"/>
        <v>0</v>
      </c>
      <c r="M30" s="25">
        <f t="shared" si="3"/>
        <v>0</v>
      </c>
      <c r="N30" s="26">
        <f>ROUND(V30*Hauptstelle!$J$55, Hauptstelle!W52)</f>
        <v>0</v>
      </c>
      <c r="O30" s="27">
        <f t="shared" si="4"/>
        <v>0</v>
      </c>
      <c r="P30" s="24">
        <f t="shared" si="5"/>
        <v>0</v>
      </c>
      <c r="Q30" s="24">
        <f>(P30*(1/Hauptstelle!$J$53))+((L30/100)*Hauptstelle!$J$54)</f>
        <v>0</v>
      </c>
      <c r="R30" s="28">
        <f t="shared" si="6"/>
        <v>0</v>
      </c>
      <c r="S30" s="29">
        <f>R30/Hauptstelle!$R$48</f>
        <v>0</v>
      </c>
      <c r="T30" s="28">
        <f t="shared" si="7"/>
        <v>0</v>
      </c>
      <c r="U30" s="29">
        <f>T30/Hauptstelle!$T$48</f>
        <v>0</v>
      </c>
      <c r="V30" s="29">
        <f t="shared" si="8"/>
        <v>0</v>
      </c>
      <c r="W30" s="16">
        <f t="shared" si="9"/>
        <v>0</v>
      </c>
    </row>
    <row r="31" spans="1:23" x14ac:dyDescent="0.15">
      <c r="A31" s="134" t="s">
        <v>117</v>
      </c>
      <c r="B31" s="30">
        <v>28</v>
      </c>
      <c r="C31" s="30"/>
      <c r="D31" s="47">
        <f>C31/Hauptstelle!$E$51*100</f>
        <v>0</v>
      </c>
      <c r="E31" s="30"/>
      <c r="F31" s="47">
        <f>E31/Hauptstelle!$E$51*100</f>
        <v>0</v>
      </c>
      <c r="G31" s="19">
        <v>8</v>
      </c>
      <c r="H31" s="20" t="e">
        <f t="shared" si="0"/>
        <v>#DIV/0!</v>
      </c>
      <c r="I31" s="21" t="e">
        <f t="shared" si="1"/>
        <v>#DIV/0!</v>
      </c>
      <c r="J31" s="22">
        <v>30</v>
      </c>
      <c r="K31" s="23">
        <f t="shared" si="10"/>
        <v>8.5166666666666675</v>
      </c>
      <c r="L31" s="24" t="str">
        <f t="shared" si="2"/>
        <v>0</v>
      </c>
      <c r="M31" s="25">
        <f t="shared" si="3"/>
        <v>0</v>
      </c>
      <c r="N31" s="26">
        <f>ROUND(V31*Hauptstelle!$J$55, Hauptstelle!W52)</f>
        <v>0</v>
      </c>
      <c r="O31" s="27">
        <f t="shared" si="4"/>
        <v>0</v>
      </c>
      <c r="P31" s="24">
        <f t="shared" si="5"/>
        <v>0</v>
      </c>
      <c r="Q31" s="24">
        <f>(P31*(1/Hauptstelle!$J$53))+((L31/100)*Hauptstelle!$J$54)</f>
        <v>0</v>
      </c>
      <c r="R31" s="28">
        <f t="shared" si="6"/>
        <v>0</v>
      </c>
      <c r="S31" s="29">
        <f>R31/Hauptstelle!$R$48</f>
        <v>0</v>
      </c>
      <c r="T31" s="28">
        <f t="shared" si="7"/>
        <v>0</v>
      </c>
      <c r="U31" s="29">
        <f>T31/Hauptstelle!$T$48</f>
        <v>0</v>
      </c>
      <c r="V31" s="29">
        <f t="shared" si="8"/>
        <v>0</v>
      </c>
      <c r="W31" s="16">
        <f t="shared" si="9"/>
        <v>0</v>
      </c>
    </row>
    <row r="32" spans="1:23" x14ac:dyDescent="0.15">
      <c r="A32" s="134" t="s">
        <v>118</v>
      </c>
      <c r="B32" s="30">
        <v>28</v>
      </c>
      <c r="C32" s="30"/>
      <c r="D32" s="47">
        <f>C32/Hauptstelle!$E$51*100</f>
        <v>0</v>
      </c>
      <c r="E32" s="30"/>
      <c r="F32" s="47">
        <f>E32/Hauptstelle!$E$51*100</f>
        <v>0</v>
      </c>
      <c r="G32" s="19">
        <v>11.25</v>
      </c>
      <c r="H32" s="20" t="e">
        <f t="shared" si="0"/>
        <v>#DIV/0!</v>
      </c>
      <c r="I32" s="21" t="e">
        <f t="shared" si="1"/>
        <v>#DIV/0!</v>
      </c>
      <c r="J32" s="22">
        <v>30</v>
      </c>
      <c r="K32" s="23">
        <f t="shared" si="10"/>
        <v>8.5166666666666675</v>
      </c>
      <c r="L32" s="24" t="str">
        <f t="shared" si="2"/>
        <v>0</v>
      </c>
      <c r="M32" s="25">
        <f t="shared" si="3"/>
        <v>0</v>
      </c>
      <c r="N32" s="26">
        <f>ROUND(V32*Hauptstelle!$J$55, Hauptstelle!W52)</f>
        <v>0</v>
      </c>
      <c r="O32" s="27">
        <f t="shared" si="4"/>
        <v>0</v>
      </c>
      <c r="P32" s="24">
        <f t="shared" si="5"/>
        <v>0</v>
      </c>
      <c r="Q32" s="24">
        <f>(P32*(1/Hauptstelle!$J$53))+((L32/100)*Hauptstelle!$J$54)</f>
        <v>0</v>
      </c>
      <c r="R32" s="28">
        <f t="shared" si="6"/>
        <v>0</v>
      </c>
      <c r="S32" s="29">
        <f>R32/Hauptstelle!$R$48</f>
        <v>0</v>
      </c>
      <c r="T32" s="28">
        <f t="shared" si="7"/>
        <v>0</v>
      </c>
      <c r="U32" s="29">
        <f>T32/Hauptstelle!$T$48</f>
        <v>0</v>
      </c>
      <c r="V32" s="29">
        <f t="shared" si="8"/>
        <v>0</v>
      </c>
      <c r="W32" s="16">
        <f t="shared" si="9"/>
        <v>0</v>
      </c>
    </row>
    <row r="33" spans="1:23" x14ac:dyDescent="0.15">
      <c r="A33" s="134" t="s">
        <v>119</v>
      </c>
      <c r="B33" s="30">
        <v>28</v>
      </c>
      <c r="C33" s="30"/>
      <c r="D33" s="47">
        <f>C33/Hauptstelle!$E$51*100</f>
        <v>0</v>
      </c>
      <c r="E33" s="30"/>
      <c r="F33" s="47">
        <f>E33/Hauptstelle!$E$51*100</f>
        <v>0</v>
      </c>
      <c r="G33" s="19">
        <v>10.71</v>
      </c>
      <c r="H33" s="20" t="e">
        <f t="shared" si="0"/>
        <v>#DIV/0!</v>
      </c>
      <c r="I33" s="21" t="e">
        <f t="shared" si="1"/>
        <v>#DIV/0!</v>
      </c>
      <c r="J33" s="22">
        <v>30</v>
      </c>
      <c r="K33" s="23">
        <f t="shared" si="10"/>
        <v>8.5166666666666675</v>
      </c>
      <c r="L33" s="24" t="str">
        <f t="shared" si="2"/>
        <v>0</v>
      </c>
      <c r="M33" s="25">
        <f t="shared" si="3"/>
        <v>0</v>
      </c>
      <c r="N33" s="26">
        <f>ROUND(V33*Hauptstelle!$J$55, Hauptstelle!W52)</f>
        <v>0</v>
      </c>
      <c r="O33" s="27">
        <f t="shared" si="4"/>
        <v>0</v>
      </c>
      <c r="P33" s="24">
        <f t="shared" si="5"/>
        <v>0</v>
      </c>
      <c r="Q33" s="24">
        <f>(P33*(1/Hauptstelle!$J$53))+((L33/100)*Hauptstelle!$J$54)</f>
        <v>0</v>
      </c>
      <c r="R33" s="28">
        <f t="shared" si="6"/>
        <v>0</v>
      </c>
      <c r="S33" s="29">
        <f>R33/Hauptstelle!$R$48</f>
        <v>0</v>
      </c>
      <c r="T33" s="28">
        <f t="shared" si="7"/>
        <v>0</v>
      </c>
      <c r="U33" s="29">
        <f>T33/Hauptstelle!$T$48</f>
        <v>0</v>
      </c>
      <c r="V33" s="29">
        <f t="shared" si="8"/>
        <v>0</v>
      </c>
      <c r="W33" s="16">
        <f t="shared" si="9"/>
        <v>0</v>
      </c>
    </row>
    <row r="34" spans="1:23" x14ac:dyDescent="0.15">
      <c r="A34" s="134" t="s">
        <v>120</v>
      </c>
      <c r="B34" s="30">
        <v>28</v>
      </c>
      <c r="C34" s="30"/>
      <c r="D34" s="47">
        <f>C34/Hauptstelle!$E$51*100</f>
        <v>0</v>
      </c>
      <c r="E34" s="30"/>
      <c r="F34" s="47">
        <f>E34/Hauptstelle!$E$51*100</f>
        <v>0</v>
      </c>
      <c r="G34" s="19">
        <v>20</v>
      </c>
      <c r="H34" s="20" t="e">
        <f t="shared" si="0"/>
        <v>#DIV/0!</v>
      </c>
      <c r="I34" s="21" t="e">
        <f t="shared" si="1"/>
        <v>#DIV/0!</v>
      </c>
      <c r="J34" s="22">
        <v>30</v>
      </c>
      <c r="K34" s="23">
        <f t="shared" si="10"/>
        <v>8.5166666666666675</v>
      </c>
      <c r="L34" s="24" t="str">
        <f t="shared" si="2"/>
        <v>0</v>
      </c>
      <c r="M34" s="25">
        <f t="shared" si="3"/>
        <v>0</v>
      </c>
      <c r="N34" s="26">
        <f>ROUND(V34*Hauptstelle!$J$55, Hauptstelle!W52)</f>
        <v>0</v>
      </c>
      <c r="O34" s="27">
        <f t="shared" si="4"/>
        <v>0</v>
      </c>
      <c r="P34" s="24">
        <f t="shared" si="5"/>
        <v>0</v>
      </c>
      <c r="Q34" s="24">
        <f>(P34*(1/Hauptstelle!$J$53))+((L34/100)*Hauptstelle!$J$54)</f>
        <v>0</v>
      </c>
      <c r="R34" s="28">
        <f t="shared" si="6"/>
        <v>0</v>
      </c>
      <c r="S34" s="29">
        <f>R34/Hauptstelle!$R$48</f>
        <v>0</v>
      </c>
      <c r="T34" s="28">
        <f t="shared" si="7"/>
        <v>0</v>
      </c>
      <c r="U34" s="29">
        <f>T34/Hauptstelle!$T$48</f>
        <v>0</v>
      </c>
      <c r="V34" s="29">
        <f t="shared" si="8"/>
        <v>0</v>
      </c>
      <c r="W34" s="16">
        <f t="shared" si="9"/>
        <v>0</v>
      </c>
    </row>
    <row r="35" spans="1:23" x14ac:dyDescent="0.15">
      <c r="A35" s="134" t="s">
        <v>121</v>
      </c>
      <c r="B35" s="30">
        <v>28</v>
      </c>
      <c r="C35" s="30"/>
      <c r="D35" s="47">
        <f>C35/Hauptstelle!$E$51*100</f>
        <v>0</v>
      </c>
      <c r="E35" s="30"/>
      <c r="F35" s="47">
        <f>E35/Hauptstelle!$E$51*100</f>
        <v>0</v>
      </c>
      <c r="G35" s="19">
        <v>10</v>
      </c>
      <c r="H35" s="20" t="e">
        <f t="shared" si="0"/>
        <v>#DIV/0!</v>
      </c>
      <c r="I35" s="21" t="e">
        <f t="shared" si="1"/>
        <v>#DIV/0!</v>
      </c>
      <c r="J35" s="22">
        <v>30</v>
      </c>
      <c r="K35" s="23">
        <f t="shared" si="10"/>
        <v>8.5166666666666675</v>
      </c>
      <c r="L35" s="24" t="str">
        <f t="shared" si="2"/>
        <v>0</v>
      </c>
      <c r="M35" s="25">
        <f t="shared" si="3"/>
        <v>0</v>
      </c>
      <c r="N35" s="26">
        <f>ROUND(V35*Hauptstelle!$J$55, Hauptstelle!W52)</f>
        <v>0</v>
      </c>
      <c r="O35" s="27">
        <f t="shared" si="4"/>
        <v>0</v>
      </c>
      <c r="P35" s="24">
        <f t="shared" si="5"/>
        <v>0</v>
      </c>
      <c r="Q35" s="24">
        <f>(P35*(1/Hauptstelle!$J$53))+((L35/100)*Hauptstelle!$J$54)</f>
        <v>0</v>
      </c>
      <c r="R35" s="28">
        <f t="shared" si="6"/>
        <v>0</v>
      </c>
      <c r="S35" s="29">
        <f>R35/Hauptstelle!$R$48</f>
        <v>0</v>
      </c>
      <c r="T35" s="28">
        <f t="shared" si="7"/>
        <v>0</v>
      </c>
      <c r="U35" s="29">
        <f>T35/Hauptstelle!$T$48</f>
        <v>0</v>
      </c>
      <c r="V35" s="29">
        <f t="shared" si="8"/>
        <v>0</v>
      </c>
      <c r="W35" s="16">
        <f t="shared" si="9"/>
        <v>0</v>
      </c>
    </row>
    <row r="36" spans="1:23" x14ac:dyDescent="0.15">
      <c r="A36" s="134" t="s">
        <v>122</v>
      </c>
      <c r="B36" s="30">
        <v>28</v>
      </c>
      <c r="C36" s="30"/>
      <c r="D36" s="47">
        <f>C36/Hauptstelle!$E$51*100</f>
        <v>0</v>
      </c>
      <c r="E36" s="30"/>
      <c r="F36" s="47">
        <f>E36/Hauptstelle!$E$51*100</f>
        <v>0</v>
      </c>
      <c r="G36" s="19">
        <v>10</v>
      </c>
      <c r="H36" s="20" t="e">
        <f t="shared" si="0"/>
        <v>#DIV/0!</v>
      </c>
      <c r="I36" s="21" t="e">
        <f t="shared" si="1"/>
        <v>#DIV/0!</v>
      </c>
      <c r="J36" s="22">
        <v>30</v>
      </c>
      <c r="K36" s="23">
        <f t="shared" si="10"/>
        <v>8.5166666666666675</v>
      </c>
      <c r="L36" s="24" t="str">
        <f t="shared" si="2"/>
        <v>0</v>
      </c>
      <c r="M36" s="25">
        <f t="shared" si="3"/>
        <v>0</v>
      </c>
      <c r="N36" s="26">
        <f>ROUND(V36*Hauptstelle!$J$55, Hauptstelle!W52)</f>
        <v>0</v>
      </c>
      <c r="O36" s="27">
        <f t="shared" si="4"/>
        <v>0</v>
      </c>
      <c r="P36" s="24">
        <f t="shared" si="5"/>
        <v>0</v>
      </c>
      <c r="Q36" s="24">
        <f>(P36*(1/Hauptstelle!$J$53))+((L36/100)*Hauptstelle!$J$54)</f>
        <v>0</v>
      </c>
      <c r="R36" s="28">
        <f t="shared" si="6"/>
        <v>0</v>
      </c>
      <c r="S36" s="29">
        <f>R36/Hauptstelle!$R$48</f>
        <v>0</v>
      </c>
      <c r="T36" s="28">
        <f t="shared" si="7"/>
        <v>0</v>
      </c>
      <c r="U36" s="29">
        <f>T36/Hauptstelle!$T$48</f>
        <v>0</v>
      </c>
      <c r="V36" s="29">
        <f t="shared" si="8"/>
        <v>0</v>
      </c>
      <c r="W36" s="16">
        <f t="shared" si="9"/>
        <v>0</v>
      </c>
    </row>
    <row r="37" spans="1:23" x14ac:dyDescent="0.15">
      <c r="A37" s="32" t="s">
        <v>6</v>
      </c>
      <c r="B37" s="32">
        <f>IF(E37=0,SUM(B2:B36)/35,W37/E37)</f>
        <v>28.2</v>
      </c>
      <c r="C37" s="32">
        <f>SUM(C2:C36)</f>
        <v>0</v>
      </c>
      <c r="D37" s="32"/>
      <c r="E37" s="32">
        <f>SUM(E2:E36)</f>
        <v>0</v>
      </c>
      <c r="F37" s="32"/>
      <c r="G37" s="94"/>
      <c r="H37" s="34" t="e">
        <f>E37/C37</f>
        <v>#DIV/0!</v>
      </c>
      <c r="I37" s="95" t="e">
        <f t="shared" si="1"/>
        <v>#DIV/0!</v>
      </c>
      <c r="J37" s="96"/>
      <c r="K37" s="96"/>
      <c r="L37" s="32">
        <f>SUM(L2:L36)</f>
        <v>0</v>
      </c>
      <c r="M37" s="97"/>
      <c r="N37" s="38">
        <f>SUM(N2:N36)</f>
        <v>0</v>
      </c>
      <c r="O37" s="39">
        <f>SUM(O2:O36)</f>
        <v>0</v>
      </c>
      <c r="P37" s="40"/>
      <c r="Q37" s="41">
        <f>SUM(P2:P36)</f>
        <v>0</v>
      </c>
      <c r="R37" s="42">
        <f>SUM(R2:R36)</f>
        <v>0</v>
      </c>
      <c r="S37" s="43" t="e">
        <f>R37/$R$37</f>
        <v>#DIV/0!</v>
      </c>
      <c r="T37" s="42">
        <f>SUM(T2:T36)</f>
        <v>0</v>
      </c>
      <c r="U37" s="43"/>
      <c r="V37" s="43"/>
      <c r="W37" s="16">
        <f>SUM(W2:W36)</f>
        <v>0</v>
      </c>
    </row>
  </sheetData>
  <phoneticPr fontId="2" type="noConversion"/>
  <pageMargins left="0.78740157499999996" right="0.78740157499999996" top="0.984251969" bottom="0.984251969" header="0.4921259845" footer="0.4921259845"/>
  <pageSetup paperSize="9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7"/>
  <sheetViews>
    <sheetView workbookViewId="0">
      <selection activeCell="G2" sqref="G2:G36"/>
    </sheetView>
  </sheetViews>
  <sheetFormatPr baseColWidth="10" defaultColWidth="11.5" defaultRowHeight="11" x14ac:dyDescent="0.15"/>
  <cols>
    <col min="1" max="1" width="19.5" style="93" customWidth="1"/>
    <col min="2" max="2" width="6" style="93" customWidth="1"/>
    <col min="3" max="3" width="6.83203125" style="93" bestFit="1" customWidth="1"/>
    <col min="4" max="4" width="7.1640625" style="93" bestFit="1" customWidth="1"/>
    <col min="5" max="5" width="8" style="93" bestFit="1" customWidth="1"/>
    <col min="6" max="6" width="7.1640625" style="93" bestFit="1" customWidth="1"/>
    <col min="7" max="7" width="7.33203125" style="93" bestFit="1" customWidth="1"/>
    <col min="8" max="8" width="6.6640625" style="93" bestFit="1" customWidth="1"/>
    <col min="9" max="9" width="8.33203125" style="93" bestFit="1" customWidth="1"/>
    <col min="10" max="10" width="12.5" style="93" bestFit="1" customWidth="1"/>
    <col min="11" max="11" width="6.33203125" style="93" bestFit="1" customWidth="1"/>
    <col min="12" max="12" width="6.83203125" style="93" bestFit="1" customWidth="1"/>
    <col min="13" max="13" width="6" style="93" bestFit="1" customWidth="1"/>
    <col min="14" max="14" width="14.33203125" style="93" bestFit="1" customWidth="1"/>
    <col min="15" max="22" width="13.5" style="93" bestFit="1" customWidth="1"/>
    <col min="23" max="23" width="13" style="93" customWidth="1"/>
    <col min="24" max="16384" width="11.5" style="93"/>
  </cols>
  <sheetData>
    <row r="1" spans="1:23" ht="36" x14ac:dyDescent="0.15">
      <c r="A1" s="1" t="s">
        <v>14</v>
      </c>
      <c r="B1" s="91" t="s">
        <v>96</v>
      </c>
      <c r="C1" s="2" t="s">
        <v>39</v>
      </c>
      <c r="D1" s="4" t="s">
        <v>83</v>
      </c>
      <c r="E1" s="3" t="s">
        <v>7</v>
      </c>
      <c r="F1" s="4" t="s">
        <v>83</v>
      </c>
      <c r="G1" s="5" t="s">
        <v>66</v>
      </c>
      <c r="H1" s="6" t="s">
        <v>80</v>
      </c>
      <c r="I1" s="7" t="s">
        <v>78</v>
      </c>
      <c r="J1" s="7" t="s">
        <v>79</v>
      </c>
      <c r="K1" s="7" t="s">
        <v>81</v>
      </c>
      <c r="L1" s="8" t="s">
        <v>82</v>
      </c>
      <c r="M1" s="9" t="s">
        <v>123</v>
      </c>
      <c r="N1" s="92" t="s">
        <v>76</v>
      </c>
      <c r="O1" s="11" t="s">
        <v>68</v>
      </c>
      <c r="P1" s="12" t="s">
        <v>69</v>
      </c>
      <c r="Q1" s="12" t="s">
        <v>70</v>
      </c>
      <c r="R1" s="13" t="s">
        <v>71</v>
      </c>
      <c r="S1" s="14" t="s">
        <v>72</v>
      </c>
      <c r="T1" s="13" t="s">
        <v>73</v>
      </c>
      <c r="U1" s="14" t="s">
        <v>74</v>
      </c>
      <c r="V1" s="14" t="s">
        <v>75</v>
      </c>
      <c r="W1" s="15" t="s">
        <v>97</v>
      </c>
    </row>
    <row r="2" spans="1:23" x14ac:dyDescent="0.15">
      <c r="A2" s="134" t="s">
        <v>0</v>
      </c>
      <c r="B2" s="30">
        <v>28</v>
      </c>
      <c r="C2" s="30"/>
      <c r="D2" s="47">
        <f>C2/Hauptstelle!$E$51*100</f>
        <v>0</v>
      </c>
      <c r="E2" s="30"/>
      <c r="F2" s="47">
        <f>E2/Hauptstelle!$E$51*100</f>
        <v>0</v>
      </c>
      <c r="G2" s="19">
        <v>16.84</v>
      </c>
      <c r="H2" s="20" t="e">
        <f t="shared" ref="H2:H36" si="0">E2/C2</f>
        <v>#DIV/0!</v>
      </c>
      <c r="I2" s="21" t="e">
        <f t="shared" ref="I2:I37" si="1">((365-(H2*B2))*100)/365</f>
        <v>#DIV/0!</v>
      </c>
      <c r="J2" s="22">
        <v>78</v>
      </c>
      <c r="K2" s="23">
        <f>((100-J2)*365)/(100*30)</f>
        <v>2.6766666666666667</v>
      </c>
      <c r="L2" s="24" t="str">
        <f t="shared" ref="L2:L36" si="2">IF($O$37=0,"0",(O2/$O$37)*$C$37)</f>
        <v>0</v>
      </c>
      <c r="M2" s="25">
        <f t="shared" ref="M2:M36" si="3">L2-C2</f>
        <v>0</v>
      </c>
      <c r="N2" s="26">
        <f>ROUND(V2*Hauptstelle!$J$55, Hauptstelle!W52)</f>
        <v>0</v>
      </c>
      <c r="O2" s="27">
        <f t="shared" ref="O2:O36" si="4">E2/K2</f>
        <v>0</v>
      </c>
      <c r="P2" s="24">
        <f t="shared" ref="P2:P36" si="5">IF(M2&lt;0,0,M2)</f>
        <v>0</v>
      </c>
      <c r="Q2" s="24">
        <f>(P2*(1/Hauptstelle!$J$53))+((L2/100)*Hauptstelle!$J$54)</f>
        <v>0</v>
      </c>
      <c r="R2" s="28">
        <f t="shared" ref="R2:R36" si="6">Q2*G2</f>
        <v>0</v>
      </c>
      <c r="S2" s="29">
        <f>R2/Hauptstelle!$R$48</f>
        <v>0</v>
      </c>
      <c r="T2" s="28">
        <f t="shared" ref="T2:T36" si="7">E2*G2</f>
        <v>0</v>
      </c>
      <c r="U2" s="29">
        <f>T2/Hauptstelle!$T$48</f>
        <v>0</v>
      </c>
      <c r="V2" s="29">
        <f t="shared" ref="V2:V36" si="8">(S2+U2)/2</f>
        <v>0</v>
      </c>
      <c r="W2" s="16">
        <f t="shared" ref="W2:W36" si="9">B2*E2</f>
        <v>0</v>
      </c>
    </row>
    <row r="3" spans="1:23" x14ac:dyDescent="0.15">
      <c r="A3" s="134" t="s">
        <v>1</v>
      </c>
      <c r="B3" s="30">
        <v>28</v>
      </c>
      <c r="C3" s="30"/>
      <c r="D3" s="47">
        <f>C3/Hauptstelle!$E$51*100</f>
        <v>0</v>
      </c>
      <c r="E3" s="30"/>
      <c r="F3" s="47">
        <f>E3/Hauptstelle!$E$51*100</f>
        <v>0</v>
      </c>
      <c r="G3" s="19">
        <v>14.9</v>
      </c>
      <c r="H3" s="20" t="e">
        <f t="shared" si="0"/>
        <v>#DIV/0!</v>
      </c>
      <c r="I3" s="21" t="e">
        <f t="shared" si="1"/>
        <v>#DIV/0!</v>
      </c>
      <c r="J3" s="22">
        <v>60</v>
      </c>
      <c r="K3" s="23">
        <f t="shared" ref="K3:K36" si="10">((100-J3)*365)/(100*30)</f>
        <v>4.8666666666666663</v>
      </c>
      <c r="L3" s="24" t="str">
        <f t="shared" si="2"/>
        <v>0</v>
      </c>
      <c r="M3" s="25">
        <f t="shared" si="3"/>
        <v>0</v>
      </c>
      <c r="N3" s="26">
        <f>ROUND(V3*Hauptstelle!$J$55, Hauptstelle!W52)</f>
        <v>0</v>
      </c>
      <c r="O3" s="27">
        <f t="shared" si="4"/>
        <v>0</v>
      </c>
      <c r="P3" s="24">
        <f t="shared" si="5"/>
        <v>0</v>
      </c>
      <c r="Q3" s="24">
        <f>(P3*(1/Hauptstelle!$J$53))+((L3/100)*Hauptstelle!$J$54)</f>
        <v>0</v>
      </c>
      <c r="R3" s="28">
        <f t="shared" si="6"/>
        <v>0</v>
      </c>
      <c r="S3" s="29">
        <f>R3/Hauptstelle!$R$48</f>
        <v>0</v>
      </c>
      <c r="T3" s="28">
        <f t="shared" si="7"/>
        <v>0</v>
      </c>
      <c r="U3" s="29">
        <f>T3/Hauptstelle!$T$48</f>
        <v>0</v>
      </c>
      <c r="V3" s="29">
        <f t="shared" si="8"/>
        <v>0</v>
      </c>
      <c r="W3" s="16">
        <f t="shared" si="9"/>
        <v>0</v>
      </c>
    </row>
    <row r="4" spans="1:23" x14ac:dyDescent="0.15">
      <c r="A4" s="134" t="s">
        <v>2</v>
      </c>
      <c r="B4" s="30">
        <v>28</v>
      </c>
      <c r="C4" s="30"/>
      <c r="D4" s="47">
        <f>C4/Hauptstelle!$E$51*100</f>
        <v>0</v>
      </c>
      <c r="E4" s="30"/>
      <c r="F4" s="47">
        <f>E4/Hauptstelle!$E$51*100</f>
        <v>0</v>
      </c>
      <c r="G4" s="19">
        <v>11.21</v>
      </c>
      <c r="H4" s="20" t="e">
        <f t="shared" si="0"/>
        <v>#DIV/0!</v>
      </c>
      <c r="I4" s="21" t="e">
        <f t="shared" si="1"/>
        <v>#DIV/0!</v>
      </c>
      <c r="J4" s="22">
        <v>60</v>
      </c>
      <c r="K4" s="23">
        <f t="shared" si="10"/>
        <v>4.8666666666666663</v>
      </c>
      <c r="L4" s="24" t="str">
        <f t="shared" si="2"/>
        <v>0</v>
      </c>
      <c r="M4" s="25">
        <f t="shared" si="3"/>
        <v>0</v>
      </c>
      <c r="N4" s="26">
        <f>ROUND(V4*Hauptstelle!$J$55, Hauptstelle!W52)</f>
        <v>0</v>
      </c>
      <c r="O4" s="27">
        <f t="shared" si="4"/>
        <v>0</v>
      </c>
      <c r="P4" s="24">
        <f t="shared" si="5"/>
        <v>0</v>
      </c>
      <c r="Q4" s="24">
        <f>(P4*(1/Hauptstelle!$J$53))+((L4/100)*Hauptstelle!$J$54)</f>
        <v>0</v>
      </c>
      <c r="R4" s="28">
        <f t="shared" si="6"/>
        <v>0</v>
      </c>
      <c r="S4" s="29">
        <f>R4/Hauptstelle!$R$48</f>
        <v>0</v>
      </c>
      <c r="T4" s="28">
        <f t="shared" si="7"/>
        <v>0</v>
      </c>
      <c r="U4" s="29">
        <f>T4/Hauptstelle!$T$48</f>
        <v>0</v>
      </c>
      <c r="V4" s="29">
        <f t="shared" si="8"/>
        <v>0</v>
      </c>
      <c r="W4" s="16">
        <f t="shared" si="9"/>
        <v>0</v>
      </c>
    </row>
    <row r="5" spans="1:23" x14ac:dyDescent="0.15">
      <c r="A5" s="134" t="s">
        <v>112</v>
      </c>
      <c r="B5" s="30">
        <v>28</v>
      </c>
      <c r="C5" s="30"/>
      <c r="D5" s="47">
        <f>C5/Hauptstelle!$E$51*100</f>
        <v>0</v>
      </c>
      <c r="E5" s="30"/>
      <c r="F5" s="47">
        <f>E5/Hauptstelle!$E$51*100</f>
        <v>0</v>
      </c>
      <c r="G5" s="19">
        <v>13.61</v>
      </c>
      <c r="H5" s="20" t="e">
        <f t="shared" si="0"/>
        <v>#DIV/0!</v>
      </c>
      <c r="I5" s="21" t="e">
        <f t="shared" si="1"/>
        <v>#DIV/0!</v>
      </c>
      <c r="J5" s="22">
        <v>52</v>
      </c>
      <c r="K5" s="23">
        <f t="shared" si="10"/>
        <v>5.84</v>
      </c>
      <c r="L5" s="24" t="str">
        <f t="shared" si="2"/>
        <v>0</v>
      </c>
      <c r="M5" s="25">
        <f t="shared" si="3"/>
        <v>0</v>
      </c>
      <c r="N5" s="26">
        <f>ROUND(V5*Hauptstelle!$J$55, Hauptstelle!W52)</f>
        <v>0</v>
      </c>
      <c r="O5" s="27">
        <f t="shared" si="4"/>
        <v>0</v>
      </c>
      <c r="P5" s="24">
        <f t="shared" si="5"/>
        <v>0</v>
      </c>
      <c r="Q5" s="24">
        <f>(P5*(1/Hauptstelle!$J$53))+((L5/100)*Hauptstelle!$J$54)</f>
        <v>0</v>
      </c>
      <c r="R5" s="28">
        <f t="shared" si="6"/>
        <v>0</v>
      </c>
      <c r="S5" s="29">
        <f>R5/Hauptstelle!$R$48</f>
        <v>0</v>
      </c>
      <c r="T5" s="28">
        <f t="shared" si="7"/>
        <v>0</v>
      </c>
      <c r="U5" s="29">
        <f>T5/Hauptstelle!$T$48</f>
        <v>0</v>
      </c>
      <c r="V5" s="29">
        <f t="shared" si="8"/>
        <v>0</v>
      </c>
      <c r="W5" s="16">
        <f t="shared" si="9"/>
        <v>0</v>
      </c>
    </row>
    <row r="6" spans="1:23" x14ac:dyDescent="0.15">
      <c r="A6" s="134" t="s">
        <v>3</v>
      </c>
      <c r="B6" s="30">
        <v>28</v>
      </c>
      <c r="C6" s="30"/>
      <c r="D6" s="47">
        <f>C6/Hauptstelle!$E$51*100</f>
        <v>0</v>
      </c>
      <c r="E6" s="30"/>
      <c r="F6" s="47">
        <f>E6/Hauptstelle!$E$51*100</f>
        <v>0</v>
      </c>
      <c r="G6" s="19">
        <v>51.13</v>
      </c>
      <c r="H6" s="20" t="e">
        <f t="shared" si="0"/>
        <v>#DIV/0!</v>
      </c>
      <c r="I6" s="21" t="e">
        <f t="shared" si="1"/>
        <v>#DIV/0!</v>
      </c>
      <c r="J6" s="22">
        <v>73</v>
      </c>
      <c r="K6" s="23">
        <f t="shared" si="10"/>
        <v>3.2850000000000001</v>
      </c>
      <c r="L6" s="24" t="str">
        <f t="shared" si="2"/>
        <v>0</v>
      </c>
      <c r="M6" s="25">
        <f t="shared" si="3"/>
        <v>0</v>
      </c>
      <c r="N6" s="26">
        <f>ROUND(V6*Hauptstelle!$J$55, Hauptstelle!W52)</f>
        <v>0</v>
      </c>
      <c r="O6" s="27">
        <f t="shared" si="4"/>
        <v>0</v>
      </c>
      <c r="P6" s="24">
        <f t="shared" si="5"/>
        <v>0</v>
      </c>
      <c r="Q6" s="24">
        <f>(P6*(1/Hauptstelle!$J$53))+((L6/100)*Hauptstelle!$J$54)</f>
        <v>0</v>
      </c>
      <c r="R6" s="28">
        <f t="shared" si="6"/>
        <v>0</v>
      </c>
      <c r="S6" s="29">
        <f>R6/Hauptstelle!$R$48</f>
        <v>0</v>
      </c>
      <c r="T6" s="28">
        <f t="shared" si="7"/>
        <v>0</v>
      </c>
      <c r="U6" s="29">
        <f>T6/Hauptstelle!$T$48</f>
        <v>0</v>
      </c>
      <c r="V6" s="29">
        <f t="shared" si="8"/>
        <v>0</v>
      </c>
      <c r="W6" s="16">
        <f t="shared" si="9"/>
        <v>0</v>
      </c>
    </row>
    <row r="7" spans="1:23" x14ac:dyDescent="0.15">
      <c r="A7" s="134" t="s">
        <v>41</v>
      </c>
      <c r="B7" s="30">
        <v>28</v>
      </c>
      <c r="C7" s="30"/>
      <c r="D7" s="47">
        <f>C7/Hauptstelle!$E$51*100</f>
        <v>0</v>
      </c>
      <c r="E7" s="30"/>
      <c r="F7" s="47">
        <f>E7/Hauptstelle!$E$51*100</f>
        <v>0</v>
      </c>
      <c r="G7" s="19">
        <v>19.399999999999999</v>
      </c>
      <c r="H7" s="20" t="e">
        <f t="shared" si="0"/>
        <v>#DIV/0!</v>
      </c>
      <c r="I7" s="21" t="e">
        <f t="shared" si="1"/>
        <v>#DIV/0!</v>
      </c>
      <c r="J7" s="22">
        <v>50</v>
      </c>
      <c r="K7" s="23">
        <f t="shared" si="10"/>
        <v>6.083333333333333</v>
      </c>
      <c r="L7" s="24" t="str">
        <f t="shared" si="2"/>
        <v>0</v>
      </c>
      <c r="M7" s="25">
        <f t="shared" si="3"/>
        <v>0</v>
      </c>
      <c r="N7" s="26">
        <f>ROUND(V7*Hauptstelle!$J$55, Hauptstelle!W52)</f>
        <v>0</v>
      </c>
      <c r="O7" s="27">
        <f t="shared" si="4"/>
        <v>0</v>
      </c>
      <c r="P7" s="24">
        <f t="shared" si="5"/>
        <v>0</v>
      </c>
      <c r="Q7" s="24">
        <f>(P7*(1/Hauptstelle!$J$53))+((L7/100)*Hauptstelle!$J$54)</f>
        <v>0</v>
      </c>
      <c r="R7" s="28">
        <f t="shared" si="6"/>
        <v>0</v>
      </c>
      <c r="S7" s="29">
        <f>R7/Hauptstelle!$R$48</f>
        <v>0</v>
      </c>
      <c r="T7" s="28">
        <f t="shared" si="7"/>
        <v>0</v>
      </c>
      <c r="U7" s="29">
        <f>T7/Hauptstelle!$T$48</f>
        <v>0</v>
      </c>
      <c r="V7" s="29">
        <f t="shared" si="8"/>
        <v>0</v>
      </c>
      <c r="W7" s="16">
        <f t="shared" si="9"/>
        <v>0</v>
      </c>
    </row>
    <row r="8" spans="1:23" x14ac:dyDescent="0.15">
      <c r="A8" s="134" t="s">
        <v>42</v>
      </c>
      <c r="B8" s="30">
        <v>28</v>
      </c>
      <c r="C8" s="30"/>
      <c r="D8" s="47">
        <f>C8/Hauptstelle!$E$51*100</f>
        <v>0</v>
      </c>
      <c r="E8" s="30"/>
      <c r="F8" s="47">
        <f>E8/Hauptstelle!$E$51*100</f>
        <v>0</v>
      </c>
      <c r="G8" s="19">
        <v>25.8</v>
      </c>
      <c r="H8" s="20" t="e">
        <f t="shared" si="0"/>
        <v>#DIV/0!</v>
      </c>
      <c r="I8" s="21" t="e">
        <f t="shared" si="1"/>
        <v>#DIV/0!</v>
      </c>
      <c r="J8" s="22">
        <v>50</v>
      </c>
      <c r="K8" s="23">
        <f t="shared" si="10"/>
        <v>6.083333333333333</v>
      </c>
      <c r="L8" s="24" t="str">
        <f t="shared" si="2"/>
        <v>0</v>
      </c>
      <c r="M8" s="25">
        <f t="shared" si="3"/>
        <v>0</v>
      </c>
      <c r="N8" s="26">
        <f>ROUND(V8*Hauptstelle!$J$55, Hauptstelle!W52)</f>
        <v>0</v>
      </c>
      <c r="O8" s="27">
        <f t="shared" si="4"/>
        <v>0</v>
      </c>
      <c r="P8" s="24">
        <f t="shared" si="5"/>
        <v>0</v>
      </c>
      <c r="Q8" s="24">
        <f>(P8*(1/Hauptstelle!$J$53))+((L8/100)*Hauptstelle!$J$54)</f>
        <v>0</v>
      </c>
      <c r="R8" s="28">
        <f t="shared" si="6"/>
        <v>0</v>
      </c>
      <c r="S8" s="29">
        <f>R8/Hauptstelle!$R$48</f>
        <v>0</v>
      </c>
      <c r="T8" s="28">
        <f t="shared" si="7"/>
        <v>0</v>
      </c>
      <c r="U8" s="29">
        <f>T8/Hauptstelle!$T$48</f>
        <v>0</v>
      </c>
      <c r="V8" s="29">
        <f t="shared" si="8"/>
        <v>0</v>
      </c>
      <c r="W8" s="16">
        <f t="shared" si="9"/>
        <v>0</v>
      </c>
    </row>
    <row r="9" spans="1:23" x14ac:dyDescent="0.15">
      <c r="A9" s="134" t="s">
        <v>43</v>
      </c>
      <c r="B9" s="30">
        <v>28</v>
      </c>
      <c r="C9" s="30"/>
      <c r="D9" s="47">
        <f>C9/Hauptstelle!$E$51*100</f>
        <v>0</v>
      </c>
      <c r="E9" s="30"/>
      <c r="F9" s="47">
        <f>E9/Hauptstelle!$E$51*100</f>
        <v>0</v>
      </c>
      <c r="G9" s="19">
        <v>13.5</v>
      </c>
      <c r="H9" s="20" t="e">
        <f t="shared" si="0"/>
        <v>#DIV/0!</v>
      </c>
      <c r="I9" s="21" t="e">
        <f t="shared" si="1"/>
        <v>#DIV/0!</v>
      </c>
      <c r="J9" s="22">
        <v>47</v>
      </c>
      <c r="K9" s="23">
        <f t="shared" si="10"/>
        <v>6.4483333333333333</v>
      </c>
      <c r="L9" s="24" t="str">
        <f t="shared" si="2"/>
        <v>0</v>
      </c>
      <c r="M9" s="25">
        <f t="shared" si="3"/>
        <v>0</v>
      </c>
      <c r="N9" s="26">
        <f>ROUND(V9*Hauptstelle!$J$55, Hauptstelle!W52)</f>
        <v>0</v>
      </c>
      <c r="O9" s="27">
        <f t="shared" si="4"/>
        <v>0</v>
      </c>
      <c r="P9" s="24">
        <f t="shared" si="5"/>
        <v>0</v>
      </c>
      <c r="Q9" s="24">
        <f>(P9*(1/Hauptstelle!$J$53))+((L9/100)*Hauptstelle!$J$54)</f>
        <v>0</v>
      </c>
      <c r="R9" s="28">
        <f t="shared" si="6"/>
        <v>0</v>
      </c>
      <c r="S9" s="29">
        <f>R9/Hauptstelle!$R$48</f>
        <v>0</v>
      </c>
      <c r="T9" s="28">
        <f t="shared" si="7"/>
        <v>0</v>
      </c>
      <c r="U9" s="29">
        <f>T9/Hauptstelle!$T$48</f>
        <v>0</v>
      </c>
      <c r="V9" s="29">
        <f t="shared" si="8"/>
        <v>0</v>
      </c>
      <c r="W9" s="16">
        <f t="shared" si="9"/>
        <v>0</v>
      </c>
    </row>
    <row r="10" spans="1:23" x14ac:dyDescent="0.15">
      <c r="A10" s="134" t="s">
        <v>44</v>
      </c>
      <c r="B10" s="30">
        <v>28</v>
      </c>
      <c r="C10" s="30"/>
      <c r="D10" s="47">
        <f>C10/Hauptstelle!$E$51*100</f>
        <v>0</v>
      </c>
      <c r="E10" s="30"/>
      <c r="F10" s="47">
        <f>E10/Hauptstelle!$E$51*100</f>
        <v>0</v>
      </c>
      <c r="G10" s="19">
        <v>13.95</v>
      </c>
      <c r="H10" s="20" t="e">
        <f t="shared" si="0"/>
        <v>#DIV/0!</v>
      </c>
      <c r="I10" s="21" t="e">
        <f t="shared" si="1"/>
        <v>#DIV/0!</v>
      </c>
      <c r="J10" s="22">
        <v>50</v>
      </c>
      <c r="K10" s="23">
        <f t="shared" si="10"/>
        <v>6.083333333333333</v>
      </c>
      <c r="L10" s="24" t="str">
        <f t="shared" si="2"/>
        <v>0</v>
      </c>
      <c r="M10" s="25">
        <f t="shared" si="3"/>
        <v>0</v>
      </c>
      <c r="N10" s="26">
        <f>ROUND(V10*Hauptstelle!$J$55, Hauptstelle!W52)</f>
        <v>0</v>
      </c>
      <c r="O10" s="27">
        <f t="shared" si="4"/>
        <v>0</v>
      </c>
      <c r="P10" s="24">
        <f t="shared" si="5"/>
        <v>0</v>
      </c>
      <c r="Q10" s="24">
        <f>(P10*(1/Hauptstelle!$J$53))+((L10/100)*Hauptstelle!$J$54)</f>
        <v>0</v>
      </c>
      <c r="R10" s="28">
        <f t="shared" si="6"/>
        <v>0</v>
      </c>
      <c r="S10" s="29">
        <f>R10/Hauptstelle!$R$48</f>
        <v>0</v>
      </c>
      <c r="T10" s="28">
        <f t="shared" si="7"/>
        <v>0</v>
      </c>
      <c r="U10" s="29">
        <f>T10/Hauptstelle!$T$48</f>
        <v>0</v>
      </c>
      <c r="V10" s="29">
        <f t="shared" si="8"/>
        <v>0</v>
      </c>
      <c r="W10" s="16">
        <f t="shared" si="9"/>
        <v>0</v>
      </c>
    </row>
    <row r="11" spans="1:23" x14ac:dyDescent="0.15">
      <c r="A11" s="134" t="s">
        <v>45</v>
      </c>
      <c r="B11" s="30">
        <v>28</v>
      </c>
      <c r="C11" s="30"/>
      <c r="D11" s="47">
        <f>C11/Hauptstelle!$E$51*100</f>
        <v>0</v>
      </c>
      <c r="E11" s="30"/>
      <c r="F11" s="47">
        <f>E11/Hauptstelle!$E$51*100</f>
        <v>0</v>
      </c>
      <c r="G11" s="19">
        <v>25</v>
      </c>
      <c r="H11" s="20" t="e">
        <f t="shared" si="0"/>
        <v>#DIV/0!</v>
      </c>
      <c r="I11" s="21" t="e">
        <f t="shared" si="1"/>
        <v>#DIV/0!</v>
      </c>
      <c r="J11" s="22">
        <v>50</v>
      </c>
      <c r="K11" s="23">
        <f t="shared" si="10"/>
        <v>6.083333333333333</v>
      </c>
      <c r="L11" s="24" t="str">
        <f t="shared" si="2"/>
        <v>0</v>
      </c>
      <c r="M11" s="25">
        <f t="shared" si="3"/>
        <v>0</v>
      </c>
      <c r="N11" s="26">
        <f>ROUND(V11*Hauptstelle!$J$55, Hauptstelle!W52)</f>
        <v>0</v>
      </c>
      <c r="O11" s="27">
        <f t="shared" si="4"/>
        <v>0</v>
      </c>
      <c r="P11" s="24">
        <f t="shared" si="5"/>
        <v>0</v>
      </c>
      <c r="Q11" s="24">
        <f>(P11*(1/Hauptstelle!$J$53))+((L11/100)*Hauptstelle!$J$54)</f>
        <v>0</v>
      </c>
      <c r="R11" s="28">
        <f t="shared" si="6"/>
        <v>0</v>
      </c>
      <c r="S11" s="29">
        <f>R11/Hauptstelle!$R$48</f>
        <v>0</v>
      </c>
      <c r="T11" s="28">
        <f t="shared" si="7"/>
        <v>0</v>
      </c>
      <c r="U11" s="29">
        <f>T11/Hauptstelle!$T$48</f>
        <v>0</v>
      </c>
      <c r="V11" s="29">
        <f t="shared" si="8"/>
        <v>0</v>
      </c>
      <c r="W11" s="16">
        <f t="shared" si="9"/>
        <v>0</v>
      </c>
    </row>
    <row r="12" spans="1:23" x14ac:dyDescent="0.15">
      <c r="A12" s="134" t="s">
        <v>46</v>
      </c>
      <c r="B12" s="30">
        <v>28</v>
      </c>
      <c r="C12" s="30"/>
      <c r="D12" s="47">
        <f>C12/Hauptstelle!$E$51*100</f>
        <v>0</v>
      </c>
      <c r="E12" s="30"/>
      <c r="F12" s="47">
        <f>E12/Hauptstelle!$E$51*100</f>
        <v>0</v>
      </c>
      <c r="G12" s="19">
        <v>9.4499999999999993</v>
      </c>
      <c r="H12" s="20" t="e">
        <f t="shared" si="0"/>
        <v>#DIV/0!</v>
      </c>
      <c r="I12" s="21" t="e">
        <f t="shared" si="1"/>
        <v>#DIV/0!</v>
      </c>
      <c r="J12" s="22">
        <v>47</v>
      </c>
      <c r="K12" s="23">
        <f t="shared" si="10"/>
        <v>6.4483333333333333</v>
      </c>
      <c r="L12" s="24" t="str">
        <f t="shared" si="2"/>
        <v>0</v>
      </c>
      <c r="M12" s="25">
        <f t="shared" si="3"/>
        <v>0</v>
      </c>
      <c r="N12" s="26">
        <f>ROUND(V12*Hauptstelle!$J$55, Hauptstelle!W52)</f>
        <v>0</v>
      </c>
      <c r="O12" s="27">
        <f t="shared" si="4"/>
        <v>0</v>
      </c>
      <c r="P12" s="24">
        <f t="shared" si="5"/>
        <v>0</v>
      </c>
      <c r="Q12" s="24">
        <f>(P12*(1/Hauptstelle!$J$53))+((L12/100)*Hauptstelle!$J$54)</f>
        <v>0</v>
      </c>
      <c r="R12" s="28">
        <f t="shared" si="6"/>
        <v>0</v>
      </c>
      <c r="S12" s="29">
        <f>R12/Hauptstelle!$R$48</f>
        <v>0</v>
      </c>
      <c r="T12" s="28">
        <f t="shared" si="7"/>
        <v>0</v>
      </c>
      <c r="U12" s="29">
        <f>T12/Hauptstelle!$T$48</f>
        <v>0</v>
      </c>
      <c r="V12" s="29">
        <f t="shared" si="8"/>
        <v>0</v>
      </c>
      <c r="W12" s="16">
        <f t="shared" si="9"/>
        <v>0</v>
      </c>
    </row>
    <row r="13" spans="1:23" x14ac:dyDescent="0.15">
      <c r="A13" s="134" t="s">
        <v>47</v>
      </c>
      <c r="B13" s="30">
        <v>28</v>
      </c>
      <c r="C13" s="30"/>
      <c r="D13" s="47">
        <f>C13/Hauptstelle!$E$51*100</f>
        <v>0</v>
      </c>
      <c r="E13" s="30"/>
      <c r="F13" s="47">
        <f>E13/Hauptstelle!$E$51*100</f>
        <v>0</v>
      </c>
      <c r="G13" s="19">
        <v>30</v>
      </c>
      <c r="H13" s="20" t="e">
        <f t="shared" si="0"/>
        <v>#DIV/0!</v>
      </c>
      <c r="I13" s="21" t="e">
        <f t="shared" si="1"/>
        <v>#DIV/0!</v>
      </c>
      <c r="J13" s="22">
        <v>73</v>
      </c>
      <c r="K13" s="23">
        <f t="shared" si="10"/>
        <v>3.2850000000000001</v>
      </c>
      <c r="L13" s="24" t="str">
        <f t="shared" si="2"/>
        <v>0</v>
      </c>
      <c r="M13" s="25">
        <f t="shared" si="3"/>
        <v>0</v>
      </c>
      <c r="N13" s="26">
        <f>ROUND(V13*Hauptstelle!$J$55, Hauptstelle!W52)</f>
        <v>0</v>
      </c>
      <c r="O13" s="27">
        <f t="shared" si="4"/>
        <v>0</v>
      </c>
      <c r="P13" s="24">
        <f t="shared" si="5"/>
        <v>0</v>
      </c>
      <c r="Q13" s="24">
        <f>(P13*(1/Hauptstelle!$J$53))+((L13/100)*Hauptstelle!$J$54)</f>
        <v>0</v>
      </c>
      <c r="R13" s="28">
        <f t="shared" si="6"/>
        <v>0</v>
      </c>
      <c r="S13" s="29">
        <f>R13/Hauptstelle!$R$48</f>
        <v>0</v>
      </c>
      <c r="T13" s="28">
        <f t="shared" si="7"/>
        <v>0</v>
      </c>
      <c r="U13" s="29">
        <f>T13/Hauptstelle!$T$48</f>
        <v>0</v>
      </c>
      <c r="V13" s="29">
        <f t="shared" si="8"/>
        <v>0</v>
      </c>
      <c r="W13" s="16">
        <f t="shared" si="9"/>
        <v>0</v>
      </c>
    </row>
    <row r="14" spans="1:23" x14ac:dyDescent="0.15">
      <c r="A14" s="134" t="s">
        <v>48</v>
      </c>
      <c r="B14" s="30">
        <v>28</v>
      </c>
      <c r="C14" s="30"/>
      <c r="D14" s="47">
        <f>C14/Hauptstelle!$E$51*100</f>
        <v>0</v>
      </c>
      <c r="E14" s="30"/>
      <c r="F14" s="47">
        <f>E14/Hauptstelle!$E$51*100</f>
        <v>0</v>
      </c>
      <c r="G14" s="19">
        <v>15</v>
      </c>
      <c r="H14" s="20" t="e">
        <f t="shared" si="0"/>
        <v>#DIV/0!</v>
      </c>
      <c r="I14" s="21" t="e">
        <f t="shared" si="1"/>
        <v>#DIV/0!</v>
      </c>
      <c r="J14" s="22">
        <v>60</v>
      </c>
      <c r="K14" s="23">
        <f t="shared" si="10"/>
        <v>4.8666666666666663</v>
      </c>
      <c r="L14" s="24" t="str">
        <f t="shared" si="2"/>
        <v>0</v>
      </c>
      <c r="M14" s="25">
        <f t="shared" si="3"/>
        <v>0</v>
      </c>
      <c r="N14" s="26">
        <f>ROUND(V14*Hauptstelle!$J$55, Hauptstelle!W52)</f>
        <v>0</v>
      </c>
      <c r="O14" s="27">
        <f t="shared" si="4"/>
        <v>0</v>
      </c>
      <c r="P14" s="24">
        <f t="shared" si="5"/>
        <v>0</v>
      </c>
      <c r="Q14" s="24">
        <f>(P14*(1/Hauptstelle!$J$53))+((L14/100)*Hauptstelle!$J$54)</f>
        <v>0</v>
      </c>
      <c r="R14" s="28">
        <f t="shared" si="6"/>
        <v>0</v>
      </c>
      <c r="S14" s="29">
        <f>R14/Hauptstelle!$R$48</f>
        <v>0</v>
      </c>
      <c r="T14" s="28">
        <f t="shared" si="7"/>
        <v>0</v>
      </c>
      <c r="U14" s="29">
        <f>T14/Hauptstelle!$T$48</f>
        <v>0</v>
      </c>
      <c r="V14" s="29">
        <f t="shared" si="8"/>
        <v>0</v>
      </c>
      <c r="W14" s="16">
        <f t="shared" si="9"/>
        <v>0</v>
      </c>
    </row>
    <row r="15" spans="1:23" x14ac:dyDescent="0.15">
      <c r="A15" s="134" t="s">
        <v>49</v>
      </c>
      <c r="B15" s="30">
        <v>7</v>
      </c>
      <c r="C15" s="30"/>
      <c r="D15" s="47">
        <f>C15/Hauptstelle!$E$51*100</f>
        <v>0</v>
      </c>
      <c r="E15" s="30"/>
      <c r="F15" s="47">
        <f>E15/Hauptstelle!$E$51*100</f>
        <v>0</v>
      </c>
      <c r="G15" s="19">
        <v>55</v>
      </c>
      <c r="H15" s="20" t="e">
        <f t="shared" si="0"/>
        <v>#DIV/0!</v>
      </c>
      <c r="I15" s="21" t="e">
        <f t="shared" si="1"/>
        <v>#DIV/0!</v>
      </c>
      <c r="J15" s="22">
        <v>35</v>
      </c>
      <c r="K15" s="23">
        <f t="shared" si="10"/>
        <v>7.9083333333333332</v>
      </c>
      <c r="L15" s="24" t="str">
        <f t="shared" si="2"/>
        <v>0</v>
      </c>
      <c r="M15" s="25">
        <f t="shared" si="3"/>
        <v>0</v>
      </c>
      <c r="N15" s="26">
        <f>ROUND(V15*Hauptstelle!$J$55, Hauptstelle!W52)</f>
        <v>0</v>
      </c>
      <c r="O15" s="27">
        <f t="shared" si="4"/>
        <v>0</v>
      </c>
      <c r="P15" s="24">
        <f t="shared" si="5"/>
        <v>0</v>
      </c>
      <c r="Q15" s="24">
        <f>(P15*(1/Hauptstelle!$J$53))+((L15/100)*Hauptstelle!$J$54)</f>
        <v>0</v>
      </c>
      <c r="R15" s="28">
        <f t="shared" si="6"/>
        <v>0</v>
      </c>
      <c r="S15" s="29">
        <f>R15/Hauptstelle!$R$48</f>
        <v>0</v>
      </c>
      <c r="T15" s="28">
        <f t="shared" si="7"/>
        <v>0</v>
      </c>
      <c r="U15" s="29">
        <f>T15/Hauptstelle!$T$48</f>
        <v>0</v>
      </c>
      <c r="V15" s="29">
        <f t="shared" si="8"/>
        <v>0</v>
      </c>
      <c r="W15" s="16">
        <f t="shared" si="9"/>
        <v>0</v>
      </c>
    </row>
    <row r="16" spans="1:23" x14ac:dyDescent="0.15">
      <c r="A16" s="134" t="s">
        <v>50</v>
      </c>
      <c r="B16" s="30">
        <v>28</v>
      </c>
      <c r="C16" s="30"/>
      <c r="D16" s="47">
        <f>C16/Hauptstelle!$E$51*100</f>
        <v>0</v>
      </c>
      <c r="E16" s="30"/>
      <c r="F16" s="47">
        <f>E16/Hauptstelle!$E$51*100</f>
        <v>0</v>
      </c>
      <c r="G16" s="19">
        <v>20.45</v>
      </c>
      <c r="H16" s="20" t="e">
        <f t="shared" si="0"/>
        <v>#DIV/0!</v>
      </c>
      <c r="I16" s="21" t="e">
        <f t="shared" si="1"/>
        <v>#DIV/0!</v>
      </c>
      <c r="J16" s="22">
        <v>35</v>
      </c>
      <c r="K16" s="23">
        <f t="shared" si="10"/>
        <v>7.9083333333333332</v>
      </c>
      <c r="L16" s="24" t="str">
        <f t="shared" si="2"/>
        <v>0</v>
      </c>
      <c r="M16" s="25">
        <f t="shared" si="3"/>
        <v>0</v>
      </c>
      <c r="N16" s="26">
        <f>ROUND(V16*Hauptstelle!$J$55, Hauptstelle!W52)</f>
        <v>0</v>
      </c>
      <c r="O16" s="27">
        <f t="shared" si="4"/>
        <v>0</v>
      </c>
      <c r="P16" s="24">
        <f t="shared" si="5"/>
        <v>0</v>
      </c>
      <c r="Q16" s="24">
        <f>(P16*(1/Hauptstelle!$J$53))+((L16/100)*Hauptstelle!$J$54)</f>
        <v>0</v>
      </c>
      <c r="R16" s="28">
        <f t="shared" si="6"/>
        <v>0</v>
      </c>
      <c r="S16" s="29">
        <f>R16/Hauptstelle!$R$48</f>
        <v>0</v>
      </c>
      <c r="T16" s="28">
        <f t="shared" si="7"/>
        <v>0</v>
      </c>
      <c r="U16" s="29">
        <f>T16/Hauptstelle!$T$48</f>
        <v>0</v>
      </c>
      <c r="V16" s="29">
        <f t="shared" si="8"/>
        <v>0</v>
      </c>
      <c r="W16" s="16">
        <f t="shared" si="9"/>
        <v>0</v>
      </c>
    </row>
    <row r="17" spans="1:23" x14ac:dyDescent="0.15">
      <c r="A17" s="134" t="s">
        <v>4</v>
      </c>
      <c r="B17" s="30">
        <v>56</v>
      </c>
      <c r="C17" s="30"/>
      <c r="D17" s="47">
        <f>C17/Hauptstelle!$E$51*100</f>
        <v>0</v>
      </c>
      <c r="E17" s="30"/>
      <c r="F17" s="47">
        <f>E17/Hauptstelle!$E$51*100</f>
        <v>0</v>
      </c>
      <c r="G17" s="19">
        <v>30</v>
      </c>
      <c r="H17" s="20" t="e">
        <f t="shared" si="0"/>
        <v>#DIV/0!</v>
      </c>
      <c r="I17" s="21" t="e">
        <f t="shared" si="1"/>
        <v>#DIV/0!</v>
      </c>
      <c r="J17" s="22">
        <v>78</v>
      </c>
      <c r="K17" s="23">
        <f t="shared" si="10"/>
        <v>2.6766666666666667</v>
      </c>
      <c r="L17" s="24" t="str">
        <f t="shared" si="2"/>
        <v>0</v>
      </c>
      <c r="M17" s="25">
        <f t="shared" si="3"/>
        <v>0</v>
      </c>
      <c r="N17" s="26">
        <f>ROUND(V17*Hauptstelle!$J$55, Hauptstelle!W52)</f>
        <v>0</v>
      </c>
      <c r="O17" s="27">
        <f t="shared" si="4"/>
        <v>0</v>
      </c>
      <c r="P17" s="24">
        <f t="shared" si="5"/>
        <v>0</v>
      </c>
      <c r="Q17" s="24">
        <f>(P17*(1/Hauptstelle!$J$53))+((L17/100)*Hauptstelle!$J$54)</f>
        <v>0</v>
      </c>
      <c r="R17" s="28">
        <f t="shared" si="6"/>
        <v>0</v>
      </c>
      <c r="S17" s="29">
        <f>R17/Hauptstelle!$R$48</f>
        <v>0</v>
      </c>
      <c r="T17" s="28">
        <f t="shared" si="7"/>
        <v>0</v>
      </c>
      <c r="U17" s="29">
        <f>T17/Hauptstelle!$T$48</f>
        <v>0</v>
      </c>
      <c r="V17" s="29">
        <f t="shared" si="8"/>
        <v>0</v>
      </c>
      <c r="W17" s="16">
        <f t="shared" si="9"/>
        <v>0</v>
      </c>
    </row>
    <row r="18" spans="1:23" x14ac:dyDescent="0.15">
      <c r="A18" s="134" t="s">
        <v>51</v>
      </c>
      <c r="B18" s="30">
        <v>28</v>
      </c>
      <c r="C18" s="30"/>
      <c r="D18" s="47">
        <f>C18/Hauptstelle!$E$51*100</f>
        <v>0</v>
      </c>
      <c r="E18" s="30"/>
      <c r="F18" s="47">
        <f>E18/Hauptstelle!$E$51*100</f>
        <v>0</v>
      </c>
      <c r="G18" s="19">
        <v>25</v>
      </c>
      <c r="H18" s="20" t="e">
        <f t="shared" si="0"/>
        <v>#DIV/0!</v>
      </c>
      <c r="I18" s="21" t="e">
        <f t="shared" si="1"/>
        <v>#DIV/0!</v>
      </c>
      <c r="J18" s="22">
        <v>73</v>
      </c>
      <c r="K18" s="23">
        <f t="shared" si="10"/>
        <v>3.2850000000000001</v>
      </c>
      <c r="L18" s="24" t="str">
        <f t="shared" si="2"/>
        <v>0</v>
      </c>
      <c r="M18" s="25">
        <f t="shared" si="3"/>
        <v>0</v>
      </c>
      <c r="N18" s="26">
        <f>ROUND(V18*Hauptstelle!$J$55, Hauptstelle!W52)</f>
        <v>0</v>
      </c>
      <c r="O18" s="27">
        <f t="shared" si="4"/>
        <v>0</v>
      </c>
      <c r="P18" s="24">
        <f t="shared" si="5"/>
        <v>0</v>
      </c>
      <c r="Q18" s="24">
        <f>(P18*(1/Hauptstelle!$J$53))+((L18/100)*Hauptstelle!$J$54)</f>
        <v>0</v>
      </c>
      <c r="R18" s="28">
        <f t="shared" si="6"/>
        <v>0</v>
      </c>
      <c r="S18" s="29">
        <f>R18/Hauptstelle!$R$48</f>
        <v>0</v>
      </c>
      <c r="T18" s="28">
        <f t="shared" si="7"/>
        <v>0</v>
      </c>
      <c r="U18" s="29">
        <f>T18/Hauptstelle!$T$48</f>
        <v>0</v>
      </c>
      <c r="V18" s="29">
        <f t="shared" si="8"/>
        <v>0</v>
      </c>
      <c r="W18" s="16">
        <f t="shared" si="9"/>
        <v>0</v>
      </c>
    </row>
    <row r="19" spans="1:23" x14ac:dyDescent="0.15">
      <c r="A19" s="134" t="s">
        <v>53</v>
      </c>
      <c r="B19" s="30">
        <v>28</v>
      </c>
      <c r="C19" s="30"/>
      <c r="D19" s="47">
        <f>C19/Hauptstelle!$E$51*100</f>
        <v>0</v>
      </c>
      <c r="E19" s="30"/>
      <c r="F19" s="47">
        <f>E19/Hauptstelle!$E$51*100</f>
        <v>0</v>
      </c>
      <c r="G19" s="19">
        <v>22</v>
      </c>
      <c r="H19" s="20" t="e">
        <f t="shared" si="0"/>
        <v>#DIV/0!</v>
      </c>
      <c r="I19" s="21" t="e">
        <f t="shared" si="1"/>
        <v>#DIV/0!</v>
      </c>
      <c r="J19" s="22">
        <v>44</v>
      </c>
      <c r="K19" s="23">
        <f t="shared" si="10"/>
        <v>6.8133333333333335</v>
      </c>
      <c r="L19" s="24" t="str">
        <f t="shared" si="2"/>
        <v>0</v>
      </c>
      <c r="M19" s="25">
        <f t="shared" si="3"/>
        <v>0</v>
      </c>
      <c r="N19" s="26">
        <f>ROUND(V19*Hauptstelle!$J$55, Hauptstelle!W52)</f>
        <v>0</v>
      </c>
      <c r="O19" s="27">
        <f t="shared" si="4"/>
        <v>0</v>
      </c>
      <c r="P19" s="24">
        <f t="shared" si="5"/>
        <v>0</v>
      </c>
      <c r="Q19" s="24">
        <f>(P19*(1/Hauptstelle!$J$53))+((L19/100)*Hauptstelle!$J$54)</f>
        <v>0</v>
      </c>
      <c r="R19" s="28">
        <f t="shared" si="6"/>
        <v>0</v>
      </c>
      <c r="S19" s="29">
        <f>R19/Hauptstelle!$R$48</f>
        <v>0</v>
      </c>
      <c r="T19" s="28">
        <f t="shared" si="7"/>
        <v>0</v>
      </c>
      <c r="U19" s="29">
        <f>T19/Hauptstelle!$T$48</f>
        <v>0</v>
      </c>
      <c r="V19" s="29">
        <f t="shared" si="8"/>
        <v>0</v>
      </c>
      <c r="W19" s="16">
        <f t="shared" si="9"/>
        <v>0</v>
      </c>
    </row>
    <row r="20" spans="1:23" x14ac:dyDescent="0.15">
      <c r="A20" s="134" t="s">
        <v>54</v>
      </c>
      <c r="B20" s="30">
        <v>28</v>
      </c>
      <c r="C20" s="30"/>
      <c r="D20" s="47">
        <f>C20/Hauptstelle!$E$51*100</f>
        <v>0</v>
      </c>
      <c r="E20" s="30"/>
      <c r="F20" s="47">
        <f>E20/Hauptstelle!$E$51*100</f>
        <v>0</v>
      </c>
      <c r="G20" s="19">
        <v>24</v>
      </c>
      <c r="H20" s="20" t="e">
        <f t="shared" si="0"/>
        <v>#DIV/0!</v>
      </c>
      <c r="I20" s="21" t="e">
        <f t="shared" si="1"/>
        <v>#DIV/0!</v>
      </c>
      <c r="J20" s="22">
        <v>50</v>
      </c>
      <c r="K20" s="23">
        <f t="shared" si="10"/>
        <v>6.083333333333333</v>
      </c>
      <c r="L20" s="24" t="str">
        <f t="shared" si="2"/>
        <v>0</v>
      </c>
      <c r="M20" s="25">
        <f t="shared" si="3"/>
        <v>0</v>
      </c>
      <c r="N20" s="26">
        <f>ROUND(V20*Hauptstelle!$J$55, Hauptstelle!W52)</f>
        <v>0</v>
      </c>
      <c r="O20" s="27">
        <f t="shared" si="4"/>
        <v>0</v>
      </c>
      <c r="P20" s="24">
        <f t="shared" si="5"/>
        <v>0</v>
      </c>
      <c r="Q20" s="24">
        <f>(P20*(1/Hauptstelle!$J$53))+((L20/100)*Hauptstelle!$J$54)</f>
        <v>0</v>
      </c>
      <c r="R20" s="28">
        <f t="shared" si="6"/>
        <v>0</v>
      </c>
      <c r="S20" s="29">
        <f>R20/Hauptstelle!$R$48</f>
        <v>0</v>
      </c>
      <c r="T20" s="28">
        <f t="shared" si="7"/>
        <v>0</v>
      </c>
      <c r="U20" s="29">
        <f>T20/Hauptstelle!$T$48</f>
        <v>0</v>
      </c>
      <c r="V20" s="29">
        <f t="shared" si="8"/>
        <v>0</v>
      </c>
      <c r="W20" s="16">
        <f t="shared" si="9"/>
        <v>0</v>
      </c>
    </row>
    <row r="21" spans="1:23" x14ac:dyDescent="0.15">
      <c r="A21" s="134" t="s">
        <v>52</v>
      </c>
      <c r="B21" s="30">
        <v>28</v>
      </c>
      <c r="C21" s="30"/>
      <c r="D21" s="47">
        <f>C21/Hauptstelle!$E$51*100</f>
        <v>0</v>
      </c>
      <c r="E21" s="30"/>
      <c r="F21" s="47">
        <f>E21/Hauptstelle!$E$51*100</f>
        <v>0</v>
      </c>
      <c r="G21" s="19">
        <v>21</v>
      </c>
      <c r="H21" s="20" t="e">
        <f t="shared" si="0"/>
        <v>#DIV/0!</v>
      </c>
      <c r="I21" s="21" t="e">
        <f t="shared" si="1"/>
        <v>#DIV/0!</v>
      </c>
      <c r="J21" s="22">
        <v>73</v>
      </c>
      <c r="K21" s="23">
        <f t="shared" si="10"/>
        <v>3.2850000000000001</v>
      </c>
      <c r="L21" s="24" t="str">
        <f t="shared" si="2"/>
        <v>0</v>
      </c>
      <c r="M21" s="25">
        <f t="shared" si="3"/>
        <v>0</v>
      </c>
      <c r="N21" s="26">
        <f>ROUND(V21*Hauptstelle!$J$55, Hauptstelle!W52)</f>
        <v>0</v>
      </c>
      <c r="O21" s="27">
        <f t="shared" si="4"/>
        <v>0</v>
      </c>
      <c r="P21" s="24">
        <f t="shared" si="5"/>
        <v>0</v>
      </c>
      <c r="Q21" s="24">
        <f>(P21*(1/Hauptstelle!$J$53))+((L21/100)*Hauptstelle!$J$54)</f>
        <v>0</v>
      </c>
      <c r="R21" s="28">
        <f t="shared" si="6"/>
        <v>0</v>
      </c>
      <c r="S21" s="29">
        <f>R21/Hauptstelle!$R$48</f>
        <v>0</v>
      </c>
      <c r="T21" s="28">
        <f t="shared" si="7"/>
        <v>0</v>
      </c>
      <c r="U21" s="29">
        <f>T21/Hauptstelle!$T$48</f>
        <v>0</v>
      </c>
      <c r="V21" s="29">
        <f t="shared" si="8"/>
        <v>0</v>
      </c>
      <c r="W21" s="16">
        <f t="shared" si="9"/>
        <v>0</v>
      </c>
    </row>
    <row r="22" spans="1:23" x14ac:dyDescent="0.15">
      <c r="A22" s="134" t="s">
        <v>55</v>
      </c>
      <c r="B22" s="30">
        <v>28</v>
      </c>
      <c r="C22" s="30"/>
      <c r="D22" s="47">
        <f>C22/Hauptstelle!$E$51*100</f>
        <v>0</v>
      </c>
      <c r="E22" s="30"/>
      <c r="F22" s="47">
        <f>E22/Hauptstelle!$E$51*100</f>
        <v>0</v>
      </c>
      <c r="G22" s="19">
        <v>13.5</v>
      </c>
      <c r="H22" s="20" t="e">
        <f t="shared" si="0"/>
        <v>#DIV/0!</v>
      </c>
      <c r="I22" s="21" t="e">
        <f t="shared" si="1"/>
        <v>#DIV/0!</v>
      </c>
      <c r="J22" s="22">
        <v>44</v>
      </c>
      <c r="K22" s="23">
        <f t="shared" si="10"/>
        <v>6.8133333333333335</v>
      </c>
      <c r="L22" s="24" t="str">
        <f t="shared" si="2"/>
        <v>0</v>
      </c>
      <c r="M22" s="25">
        <f t="shared" si="3"/>
        <v>0</v>
      </c>
      <c r="N22" s="26">
        <f>ROUND(V22*Hauptstelle!$J$55, Hauptstelle!W52)</f>
        <v>0</v>
      </c>
      <c r="O22" s="27">
        <f t="shared" si="4"/>
        <v>0</v>
      </c>
      <c r="P22" s="24">
        <f t="shared" si="5"/>
        <v>0</v>
      </c>
      <c r="Q22" s="24">
        <f>(P22*(1/Hauptstelle!$J$53))+((L22/100)*Hauptstelle!$J$54)</f>
        <v>0</v>
      </c>
      <c r="R22" s="28">
        <f t="shared" si="6"/>
        <v>0</v>
      </c>
      <c r="S22" s="29">
        <f>R22/Hauptstelle!$R$48</f>
        <v>0</v>
      </c>
      <c r="T22" s="28">
        <f t="shared" si="7"/>
        <v>0</v>
      </c>
      <c r="U22" s="29">
        <f>T22/Hauptstelle!$T$48</f>
        <v>0</v>
      </c>
      <c r="V22" s="29">
        <f t="shared" si="8"/>
        <v>0</v>
      </c>
      <c r="W22" s="16">
        <f t="shared" si="9"/>
        <v>0</v>
      </c>
    </row>
    <row r="23" spans="1:23" x14ac:dyDescent="0.15">
      <c r="A23" s="134" t="s">
        <v>56</v>
      </c>
      <c r="B23" s="30">
        <v>28</v>
      </c>
      <c r="C23" s="30"/>
      <c r="D23" s="47">
        <f>C23/Hauptstelle!$E$51*100</f>
        <v>0</v>
      </c>
      <c r="E23" s="30"/>
      <c r="F23" s="47">
        <f>E23/Hauptstelle!$E$51*100</f>
        <v>0</v>
      </c>
      <c r="G23" s="19">
        <v>18.899999999999999</v>
      </c>
      <c r="H23" s="20" t="e">
        <f t="shared" si="0"/>
        <v>#DIV/0!</v>
      </c>
      <c r="I23" s="21" t="e">
        <f t="shared" si="1"/>
        <v>#DIV/0!</v>
      </c>
      <c r="J23" s="22">
        <v>50</v>
      </c>
      <c r="K23" s="23">
        <f t="shared" si="10"/>
        <v>6.083333333333333</v>
      </c>
      <c r="L23" s="24" t="str">
        <f t="shared" si="2"/>
        <v>0</v>
      </c>
      <c r="M23" s="25">
        <f t="shared" si="3"/>
        <v>0</v>
      </c>
      <c r="N23" s="26">
        <f>ROUND(V23*Hauptstelle!$J$55, Hauptstelle!W52)</f>
        <v>0</v>
      </c>
      <c r="O23" s="27">
        <f t="shared" si="4"/>
        <v>0</v>
      </c>
      <c r="P23" s="24">
        <f t="shared" si="5"/>
        <v>0</v>
      </c>
      <c r="Q23" s="24">
        <f>(P23*(1/Hauptstelle!$J$53))+((L23/100)*Hauptstelle!$J$54)</f>
        <v>0</v>
      </c>
      <c r="R23" s="28">
        <f t="shared" si="6"/>
        <v>0</v>
      </c>
      <c r="S23" s="29">
        <f>R23/Hauptstelle!$R$48</f>
        <v>0</v>
      </c>
      <c r="T23" s="28">
        <f t="shared" si="7"/>
        <v>0</v>
      </c>
      <c r="U23" s="29">
        <f>T23/Hauptstelle!$T$48</f>
        <v>0</v>
      </c>
      <c r="V23" s="29">
        <f t="shared" si="8"/>
        <v>0</v>
      </c>
      <c r="W23" s="16">
        <f t="shared" si="9"/>
        <v>0</v>
      </c>
    </row>
    <row r="24" spans="1:23" x14ac:dyDescent="0.15">
      <c r="A24" s="134" t="s">
        <v>5</v>
      </c>
      <c r="B24" s="30">
        <v>28</v>
      </c>
      <c r="C24" s="30"/>
      <c r="D24" s="47">
        <f>C24/Hauptstelle!$E$51*100</f>
        <v>0</v>
      </c>
      <c r="E24" s="30"/>
      <c r="F24" s="47">
        <f>E24/Hauptstelle!$E$51*100</f>
        <v>0</v>
      </c>
      <c r="G24" s="19">
        <v>7.67</v>
      </c>
      <c r="H24" s="20" t="e">
        <f t="shared" si="0"/>
        <v>#DIV/0!</v>
      </c>
      <c r="I24" s="21" t="e">
        <f t="shared" si="1"/>
        <v>#DIV/0!</v>
      </c>
      <c r="J24" s="22">
        <v>78</v>
      </c>
      <c r="K24" s="23">
        <f t="shared" si="10"/>
        <v>2.6766666666666667</v>
      </c>
      <c r="L24" s="24" t="str">
        <f t="shared" si="2"/>
        <v>0</v>
      </c>
      <c r="M24" s="25">
        <f t="shared" si="3"/>
        <v>0</v>
      </c>
      <c r="N24" s="26">
        <f>ROUND(V24*Hauptstelle!$J$55, Hauptstelle!W52)</f>
        <v>0</v>
      </c>
      <c r="O24" s="27">
        <f t="shared" si="4"/>
        <v>0</v>
      </c>
      <c r="P24" s="24">
        <f t="shared" si="5"/>
        <v>0</v>
      </c>
      <c r="Q24" s="24">
        <f>(P24*(1/Hauptstelle!$J$53))+((L24/100)*Hauptstelle!$J$54)</f>
        <v>0</v>
      </c>
      <c r="R24" s="28">
        <f t="shared" si="6"/>
        <v>0</v>
      </c>
      <c r="S24" s="29">
        <f>R24/Hauptstelle!$R$48</f>
        <v>0</v>
      </c>
      <c r="T24" s="28">
        <f t="shared" si="7"/>
        <v>0</v>
      </c>
      <c r="U24" s="29">
        <f>T24/Hauptstelle!$T$48</f>
        <v>0</v>
      </c>
      <c r="V24" s="29">
        <f t="shared" si="8"/>
        <v>0</v>
      </c>
      <c r="W24" s="16">
        <f t="shared" si="9"/>
        <v>0</v>
      </c>
    </row>
    <row r="25" spans="1:23" x14ac:dyDescent="0.15">
      <c r="A25" s="134" t="s">
        <v>57</v>
      </c>
      <c r="B25" s="30">
        <v>28</v>
      </c>
      <c r="C25" s="30"/>
      <c r="D25" s="47">
        <f>C25/Hauptstelle!$E$51*100</f>
        <v>0</v>
      </c>
      <c r="E25" s="30"/>
      <c r="F25" s="47">
        <f>E25/Hauptstelle!$E$51*100</f>
        <v>0</v>
      </c>
      <c r="G25" s="19">
        <v>10</v>
      </c>
      <c r="H25" s="20" t="e">
        <f t="shared" si="0"/>
        <v>#DIV/0!</v>
      </c>
      <c r="I25" s="21" t="e">
        <f t="shared" si="1"/>
        <v>#DIV/0!</v>
      </c>
      <c r="J25" s="22">
        <v>70</v>
      </c>
      <c r="K25" s="23">
        <f t="shared" si="10"/>
        <v>3.65</v>
      </c>
      <c r="L25" s="24" t="str">
        <f t="shared" si="2"/>
        <v>0</v>
      </c>
      <c r="M25" s="25">
        <f t="shared" si="3"/>
        <v>0</v>
      </c>
      <c r="N25" s="26">
        <f>ROUND(V25*Hauptstelle!$J$55, Hauptstelle!W52)</f>
        <v>0</v>
      </c>
      <c r="O25" s="27">
        <f t="shared" si="4"/>
        <v>0</v>
      </c>
      <c r="P25" s="24">
        <f t="shared" si="5"/>
        <v>0</v>
      </c>
      <c r="Q25" s="24">
        <f>(P25*(1/Hauptstelle!$J$53))+((L25/100)*Hauptstelle!$J$54)</f>
        <v>0</v>
      </c>
      <c r="R25" s="28">
        <f t="shared" si="6"/>
        <v>0</v>
      </c>
      <c r="S25" s="29">
        <f>R25/Hauptstelle!$R$48</f>
        <v>0</v>
      </c>
      <c r="T25" s="28">
        <f t="shared" si="7"/>
        <v>0</v>
      </c>
      <c r="U25" s="29">
        <f>T25/Hauptstelle!$T$48</f>
        <v>0</v>
      </c>
      <c r="V25" s="29">
        <f t="shared" si="8"/>
        <v>0</v>
      </c>
      <c r="W25" s="16">
        <f t="shared" si="9"/>
        <v>0</v>
      </c>
    </row>
    <row r="26" spans="1:23" x14ac:dyDescent="0.15">
      <c r="A26" s="134" t="s">
        <v>58</v>
      </c>
      <c r="B26" s="30">
        <v>28</v>
      </c>
      <c r="C26" s="30"/>
      <c r="D26" s="47">
        <f>C26/Hauptstelle!$E$51*100</f>
        <v>0</v>
      </c>
      <c r="E26" s="30"/>
      <c r="F26" s="47">
        <f>E26/Hauptstelle!$E$51*100</f>
        <v>0</v>
      </c>
      <c r="G26" s="19">
        <v>10</v>
      </c>
      <c r="H26" s="20" t="e">
        <f t="shared" si="0"/>
        <v>#DIV/0!</v>
      </c>
      <c r="I26" s="21" t="e">
        <f t="shared" si="1"/>
        <v>#DIV/0!</v>
      </c>
      <c r="J26" s="22">
        <v>70</v>
      </c>
      <c r="K26" s="23">
        <f t="shared" si="10"/>
        <v>3.65</v>
      </c>
      <c r="L26" s="24" t="str">
        <f t="shared" si="2"/>
        <v>0</v>
      </c>
      <c r="M26" s="25">
        <f t="shared" si="3"/>
        <v>0</v>
      </c>
      <c r="N26" s="26">
        <f>ROUND(V26*Hauptstelle!$J$55, Hauptstelle!W52)</f>
        <v>0</v>
      </c>
      <c r="O26" s="27">
        <f t="shared" si="4"/>
        <v>0</v>
      </c>
      <c r="P26" s="24">
        <f t="shared" si="5"/>
        <v>0</v>
      </c>
      <c r="Q26" s="24">
        <f>(P26*(1/Hauptstelle!$J$53))+((L26/100)*Hauptstelle!$J$54)</f>
        <v>0</v>
      </c>
      <c r="R26" s="28">
        <f t="shared" si="6"/>
        <v>0</v>
      </c>
      <c r="S26" s="29">
        <f>R26/Hauptstelle!$R$48</f>
        <v>0</v>
      </c>
      <c r="T26" s="28">
        <f t="shared" si="7"/>
        <v>0</v>
      </c>
      <c r="U26" s="29">
        <f>T26/Hauptstelle!$T$48</f>
        <v>0</v>
      </c>
      <c r="V26" s="29">
        <f t="shared" si="8"/>
        <v>0</v>
      </c>
      <c r="W26" s="16">
        <f t="shared" si="9"/>
        <v>0</v>
      </c>
    </row>
    <row r="27" spans="1:23" x14ac:dyDescent="0.15">
      <c r="A27" s="134" t="s">
        <v>113</v>
      </c>
      <c r="B27" s="30">
        <v>28</v>
      </c>
      <c r="C27" s="30"/>
      <c r="D27" s="47">
        <f>C27/Hauptstelle!$E$51*100</f>
        <v>0</v>
      </c>
      <c r="E27" s="30"/>
      <c r="F27" s="47">
        <f>E27/Hauptstelle!$E$51*100</f>
        <v>0</v>
      </c>
      <c r="G27" s="19">
        <v>9.09</v>
      </c>
      <c r="H27" s="20" t="e">
        <f t="shared" si="0"/>
        <v>#DIV/0!</v>
      </c>
      <c r="I27" s="21" t="e">
        <f t="shared" si="1"/>
        <v>#DIV/0!</v>
      </c>
      <c r="J27" s="22">
        <v>30</v>
      </c>
      <c r="K27" s="23">
        <f t="shared" si="10"/>
        <v>8.5166666666666675</v>
      </c>
      <c r="L27" s="24" t="str">
        <f t="shared" si="2"/>
        <v>0</v>
      </c>
      <c r="M27" s="25">
        <f t="shared" si="3"/>
        <v>0</v>
      </c>
      <c r="N27" s="26">
        <f>ROUND(V27*Hauptstelle!$J$55, Hauptstelle!W52)</f>
        <v>0</v>
      </c>
      <c r="O27" s="27">
        <f t="shared" si="4"/>
        <v>0</v>
      </c>
      <c r="P27" s="24">
        <f t="shared" si="5"/>
        <v>0</v>
      </c>
      <c r="Q27" s="24">
        <f>(P27*(1/Hauptstelle!$J$53))+((L27/100)*Hauptstelle!$J$54)</f>
        <v>0</v>
      </c>
      <c r="R27" s="28">
        <f t="shared" si="6"/>
        <v>0</v>
      </c>
      <c r="S27" s="29">
        <f>R27/Hauptstelle!$R$48</f>
        <v>0</v>
      </c>
      <c r="T27" s="28">
        <f t="shared" si="7"/>
        <v>0</v>
      </c>
      <c r="U27" s="29">
        <f>T27/Hauptstelle!$T$48</f>
        <v>0</v>
      </c>
      <c r="V27" s="29">
        <f t="shared" si="8"/>
        <v>0</v>
      </c>
      <c r="W27" s="16">
        <f t="shared" si="9"/>
        <v>0</v>
      </c>
    </row>
    <row r="28" spans="1:23" x14ac:dyDescent="0.15">
      <c r="A28" s="134" t="s">
        <v>114</v>
      </c>
      <c r="B28" s="30">
        <v>28</v>
      </c>
      <c r="C28" s="30"/>
      <c r="D28" s="47">
        <f>C28/Hauptstelle!$E$51*100</f>
        <v>0</v>
      </c>
      <c r="E28" s="30"/>
      <c r="F28" s="47">
        <f>E28/Hauptstelle!$E$51*100</f>
        <v>0</v>
      </c>
      <c r="G28" s="19">
        <v>7</v>
      </c>
      <c r="H28" s="20" t="e">
        <f t="shared" si="0"/>
        <v>#DIV/0!</v>
      </c>
      <c r="I28" s="21" t="e">
        <f t="shared" si="1"/>
        <v>#DIV/0!</v>
      </c>
      <c r="J28" s="22">
        <v>30</v>
      </c>
      <c r="K28" s="23">
        <f t="shared" si="10"/>
        <v>8.5166666666666675</v>
      </c>
      <c r="L28" s="24" t="str">
        <f t="shared" si="2"/>
        <v>0</v>
      </c>
      <c r="M28" s="25">
        <f t="shared" si="3"/>
        <v>0</v>
      </c>
      <c r="N28" s="26">
        <f>ROUND(V28*Hauptstelle!$J$55, Hauptstelle!W52)</f>
        <v>0</v>
      </c>
      <c r="O28" s="27">
        <f t="shared" si="4"/>
        <v>0</v>
      </c>
      <c r="P28" s="24">
        <f t="shared" si="5"/>
        <v>0</v>
      </c>
      <c r="Q28" s="24">
        <f>(P28*(1/Hauptstelle!$J$53))+((L28/100)*Hauptstelle!$J$54)</f>
        <v>0</v>
      </c>
      <c r="R28" s="28">
        <f t="shared" si="6"/>
        <v>0</v>
      </c>
      <c r="S28" s="29">
        <f>R28/Hauptstelle!$R$48</f>
        <v>0</v>
      </c>
      <c r="T28" s="28">
        <f t="shared" si="7"/>
        <v>0</v>
      </c>
      <c r="U28" s="29">
        <f>T28/Hauptstelle!$T$48</f>
        <v>0</v>
      </c>
      <c r="V28" s="29">
        <f t="shared" si="8"/>
        <v>0</v>
      </c>
      <c r="W28" s="16">
        <f t="shared" si="9"/>
        <v>0</v>
      </c>
    </row>
    <row r="29" spans="1:23" x14ac:dyDescent="0.15">
      <c r="A29" s="134" t="s">
        <v>115</v>
      </c>
      <c r="B29" s="30">
        <v>28</v>
      </c>
      <c r="C29" s="30"/>
      <c r="D29" s="47">
        <f>C29/Hauptstelle!$E$51*100</f>
        <v>0</v>
      </c>
      <c r="E29" s="30"/>
      <c r="F29" s="47">
        <f>E29/Hauptstelle!$E$51*100</f>
        <v>0</v>
      </c>
      <c r="G29" s="19">
        <v>3.5</v>
      </c>
      <c r="H29" s="20" t="e">
        <f t="shared" si="0"/>
        <v>#DIV/0!</v>
      </c>
      <c r="I29" s="21" t="e">
        <f t="shared" si="1"/>
        <v>#DIV/0!</v>
      </c>
      <c r="J29" s="22">
        <v>30</v>
      </c>
      <c r="K29" s="23">
        <f t="shared" si="10"/>
        <v>8.5166666666666675</v>
      </c>
      <c r="L29" s="24" t="str">
        <f t="shared" si="2"/>
        <v>0</v>
      </c>
      <c r="M29" s="25">
        <f t="shared" si="3"/>
        <v>0</v>
      </c>
      <c r="N29" s="26">
        <f>ROUND(V29*Hauptstelle!$J$55, Hauptstelle!W52)</f>
        <v>0</v>
      </c>
      <c r="O29" s="27">
        <f t="shared" si="4"/>
        <v>0</v>
      </c>
      <c r="P29" s="24">
        <f t="shared" si="5"/>
        <v>0</v>
      </c>
      <c r="Q29" s="24">
        <f>(P29*(1/Hauptstelle!$J$53))+((L29/100)*Hauptstelle!$J$54)</f>
        <v>0</v>
      </c>
      <c r="R29" s="28">
        <f t="shared" si="6"/>
        <v>0</v>
      </c>
      <c r="S29" s="29">
        <f>R29/Hauptstelle!$R$48</f>
        <v>0</v>
      </c>
      <c r="T29" s="28">
        <f t="shared" si="7"/>
        <v>0</v>
      </c>
      <c r="U29" s="29">
        <f>T29/Hauptstelle!$T$48</f>
        <v>0</v>
      </c>
      <c r="V29" s="29">
        <f t="shared" si="8"/>
        <v>0</v>
      </c>
      <c r="W29" s="16">
        <f t="shared" si="9"/>
        <v>0</v>
      </c>
    </row>
    <row r="30" spans="1:23" x14ac:dyDescent="0.15">
      <c r="A30" s="134" t="s">
        <v>116</v>
      </c>
      <c r="B30" s="30">
        <v>28</v>
      </c>
      <c r="C30" s="30"/>
      <c r="D30" s="47">
        <f>C30/Hauptstelle!$E$51*100</f>
        <v>0</v>
      </c>
      <c r="E30" s="30"/>
      <c r="F30" s="47">
        <f>E30/Hauptstelle!$E$51*100</f>
        <v>0</v>
      </c>
      <c r="G30" s="19">
        <v>7.7779999999999996</v>
      </c>
      <c r="H30" s="20" t="e">
        <f t="shared" si="0"/>
        <v>#DIV/0!</v>
      </c>
      <c r="I30" s="21" t="e">
        <f t="shared" si="1"/>
        <v>#DIV/0!</v>
      </c>
      <c r="J30" s="22">
        <v>30</v>
      </c>
      <c r="K30" s="23">
        <f t="shared" si="10"/>
        <v>8.5166666666666675</v>
      </c>
      <c r="L30" s="24" t="str">
        <f t="shared" si="2"/>
        <v>0</v>
      </c>
      <c r="M30" s="25">
        <f t="shared" si="3"/>
        <v>0</v>
      </c>
      <c r="N30" s="26">
        <f>ROUND(V30*Hauptstelle!$J$55, Hauptstelle!W52)</f>
        <v>0</v>
      </c>
      <c r="O30" s="27">
        <f t="shared" si="4"/>
        <v>0</v>
      </c>
      <c r="P30" s="24">
        <f t="shared" si="5"/>
        <v>0</v>
      </c>
      <c r="Q30" s="24">
        <f>(P30*(1/Hauptstelle!$J$53))+((L30/100)*Hauptstelle!$J$54)</f>
        <v>0</v>
      </c>
      <c r="R30" s="28">
        <f t="shared" si="6"/>
        <v>0</v>
      </c>
      <c r="S30" s="29">
        <f>R30/Hauptstelle!$R$48</f>
        <v>0</v>
      </c>
      <c r="T30" s="28">
        <f t="shared" si="7"/>
        <v>0</v>
      </c>
      <c r="U30" s="29">
        <f>T30/Hauptstelle!$T$48</f>
        <v>0</v>
      </c>
      <c r="V30" s="29">
        <f t="shared" si="8"/>
        <v>0</v>
      </c>
      <c r="W30" s="16">
        <f t="shared" si="9"/>
        <v>0</v>
      </c>
    </row>
    <row r="31" spans="1:23" x14ac:dyDescent="0.15">
      <c r="A31" s="134" t="s">
        <v>117</v>
      </c>
      <c r="B31" s="30">
        <v>28</v>
      </c>
      <c r="C31" s="30"/>
      <c r="D31" s="47">
        <f>C31/Hauptstelle!$E$51*100</f>
        <v>0</v>
      </c>
      <c r="E31" s="30"/>
      <c r="F31" s="47">
        <f>E31/Hauptstelle!$E$51*100</f>
        <v>0</v>
      </c>
      <c r="G31" s="19">
        <v>8</v>
      </c>
      <c r="H31" s="20" t="e">
        <f t="shared" si="0"/>
        <v>#DIV/0!</v>
      </c>
      <c r="I31" s="21" t="e">
        <f t="shared" si="1"/>
        <v>#DIV/0!</v>
      </c>
      <c r="J31" s="22">
        <v>30</v>
      </c>
      <c r="K31" s="23">
        <f t="shared" si="10"/>
        <v>8.5166666666666675</v>
      </c>
      <c r="L31" s="24" t="str">
        <f t="shared" si="2"/>
        <v>0</v>
      </c>
      <c r="M31" s="25">
        <f t="shared" si="3"/>
        <v>0</v>
      </c>
      <c r="N31" s="26">
        <f>ROUND(V31*Hauptstelle!$J$55, Hauptstelle!W52)</f>
        <v>0</v>
      </c>
      <c r="O31" s="27">
        <f t="shared" si="4"/>
        <v>0</v>
      </c>
      <c r="P31" s="24">
        <f t="shared" si="5"/>
        <v>0</v>
      </c>
      <c r="Q31" s="24">
        <f>(P31*(1/Hauptstelle!$J$53))+((L31/100)*Hauptstelle!$J$54)</f>
        <v>0</v>
      </c>
      <c r="R31" s="28">
        <f t="shared" si="6"/>
        <v>0</v>
      </c>
      <c r="S31" s="29">
        <f>R31/Hauptstelle!$R$48</f>
        <v>0</v>
      </c>
      <c r="T31" s="28">
        <f t="shared" si="7"/>
        <v>0</v>
      </c>
      <c r="U31" s="29">
        <f>T31/Hauptstelle!$T$48</f>
        <v>0</v>
      </c>
      <c r="V31" s="29">
        <f t="shared" si="8"/>
        <v>0</v>
      </c>
      <c r="W31" s="16">
        <f t="shared" si="9"/>
        <v>0</v>
      </c>
    </row>
    <row r="32" spans="1:23" x14ac:dyDescent="0.15">
      <c r="A32" s="134" t="s">
        <v>118</v>
      </c>
      <c r="B32" s="30">
        <v>28</v>
      </c>
      <c r="C32" s="30"/>
      <c r="D32" s="47">
        <f>C32/Hauptstelle!$E$51*100</f>
        <v>0</v>
      </c>
      <c r="E32" s="30"/>
      <c r="F32" s="47">
        <f>E32/Hauptstelle!$E$51*100</f>
        <v>0</v>
      </c>
      <c r="G32" s="19">
        <v>11.25</v>
      </c>
      <c r="H32" s="20" t="e">
        <f t="shared" si="0"/>
        <v>#DIV/0!</v>
      </c>
      <c r="I32" s="21" t="e">
        <f t="shared" si="1"/>
        <v>#DIV/0!</v>
      </c>
      <c r="J32" s="22">
        <v>30</v>
      </c>
      <c r="K32" s="23">
        <f t="shared" si="10"/>
        <v>8.5166666666666675</v>
      </c>
      <c r="L32" s="24" t="str">
        <f t="shared" si="2"/>
        <v>0</v>
      </c>
      <c r="M32" s="25">
        <f t="shared" si="3"/>
        <v>0</v>
      </c>
      <c r="N32" s="26">
        <f>ROUND(V32*Hauptstelle!$J$55, Hauptstelle!W52)</f>
        <v>0</v>
      </c>
      <c r="O32" s="27">
        <f t="shared" si="4"/>
        <v>0</v>
      </c>
      <c r="P32" s="24">
        <f t="shared" si="5"/>
        <v>0</v>
      </c>
      <c r="Q32" s="24">
        <f>(P32*(1/Hauptstelle!$J$53))+((L32/100)*Hauptstelle!$J$54)</f>
        <v>0</v>
      </c>
      <c r="R32" s="28">
        <f t="shared" si="6"/>
        <v>0</v>
      </c>
      <c r="S32" s="29">
        <f>R32/Hauptstelle!$R$48</f>
        <v>0</v>
      </c>
      <c r="T32" s="28">
        <f t="shared" si="7"/>
        <v>0</v>
      </c>
      <c r="U32" s="29">
        <f>T32/Hauptstelle!$T$48</f>
        <v>0</v>
      </c>
      <c r="V32" s="29">
        <f t="shared" si="8"/>
        <v>0</v>
      </c>
      <c r="W32" s="16">
        <f t="shared" si="9"/>
        <v>0</v>
      </c>
    </row>
    <row r="33" spans="1:23" x14ac:dyDescent="0.15">
      <c r="A33" s="134" t="s">
        <v>119</v>
      </c>
      <c r="B33" s="30">
        <v>28</v>
      </c>
      <c r="C33" s="30"/>
      <c r="D33" s="47">
        <f>C33/Hauptstelle!$E$51*100</f>
        <v>0</v>
      </c>
      <c r="E33" s="30"/>
      <c r="F33" s="47">
        <f>E33/Hauptstelle!$E$51*100</f>
        <v>0</v>
      </c>
      <c r="G33" s="19">
        <v>10.71</v>
      </c>
      <c r="H33" s="20" t="e">
        <f t="shared" si="0"/>
        <v>#DIV/0!</v>
      </c>
      <c r="I33" s="21" t="e">
        <f t="shared" si="1"/>
        <v>#DIV/0!</v>
      </c>
      <c r="J33" s="22">
        <v>30</v>
      </c>
      <c r="K33" s="23">
        <f t="shared" si="10"/>
        <v>8.5166666666666675</v>
      </c>
      <c r="L33" s="24" t="str">
        <f t="shared" si="2"/>
        <v>0</v>
      </c>
      <c r="M33" s="25">
        <f t="shared" si="3"/>
        <v>0</v>
      </c>
      <c r="N33" s="26">
        <f>ROUND(V33*Hauptstelle!$J$55, Hauptstelle!W52)</f>
        <v>0</v>
      </c>
      <c r="O33" s="27">
        <f t="shared" si="4"/>
        <v>0</v>
      </c>
      <c r="P33" s="24">
        <f t="shared" si="5"/>
        <v>0</v>
      </c>
      <c r="Q33" s="24">
        <f>(P33*(1/Hauptstelle!$J$53))+((L33/100)*Hauptstelle!$J$54)</f>
        <v>0</v>
      </c>
      <c r="R33" s="28">
        <f t="shared" si="6"/>
        <v>0</v>
      </c>
      <c r="S33" s="29">
        <f>R33/Hauptstelle!$R$48</f>
        <v>0</v>
      </c>
      <c r="T33" s="28">
        <f t="shared" si="7"/>
        <v>0</v>
      </c>
      <c r="U33" s="29">
        <f>T33/Hauptstelle!$T$48</f>
        <v>0</v>
      </c>
      <c r="V33" s="29">
        <f t="shared" si="8"/>
        <v>0</v>
      </c>
      <c r="W33" s="16">
        <f t="shared" si="9"/>
        <v>0</v>
      </c>
    </row>
    <row r="34" spans="1:23" x14ac:dyDescent="0.15">
      <c r="A34" s="134" t="s">
        <v>120</v>
      </c>
      <c r="B34" s="30">
        <v>28</v>
      </c>
      <c r="C34" s="30"/>
      <c r="D34" s="47">
        <f>C34/Hauptstelle!$E$51*100</f>
        <v>0</v>
      </c>
      <c r="E34" s="30"/>
      <c r="F34" s="47">
        <f>E34/Hauptstelle!$E$51*100</f>
        <v>0</v>
      </c>
      <c r="G34" s="19">
        <v>20</v>
      </c>
      <c r="H34" s="20" t="e">
        <f t="shared" si="0"/>
        <v>#DIV/0!</v>
      </c>
      <c r="I34" s="21" t="e">
        <f t="shared" si="1"/>
        <v>#DIV/0!</v>
      </c>
      <c r="J34" s="22">
        <v>30</v>
      </c>
      <c r="K34" s="23">
        <f t="shared" si="10"/>
        <v>8.5166666666666675</v>
      </c>
      <c r="L34" s="24" t="str">
        <f t="shared" si="2"/>
        <v>0</v>
      </c>
      <c r="M34" s="25">
        <f t="shared" si="3"/>
        <v>0</v>
      </c>
      <c r="N34" s="26">
        <f>ROUND(V34*Hauptstelle!$J$55, Hauptstelle!W52)</f>
        <v>0</v>
      </c>
      <c r="O34" s="27">
        <f t="shared" si="4"/>
        <v>0</v>
      </c>
      <c r="P34" s="24">
        <f t="shared" si="5"/>
        <v>0</v>
      </c>
      <c r="Q34" s="24">
        <f>(P34*(1/Hauptstelle!$J$53))+((L34/100)*Hauptstelle!$J$54)</f>
        <v>0</v>
      </c>
      <c r="R34" s="28">
        <f t="shared" si="6"/>
        <v>0</v>
      </c>
      <c r="S34" s="29">
        <f>R34/Hauptstelle!$R$48</f>
        <v>0</v>
      </c>
      <c r="T34" s="28">
        <f t="shared" si="7"/>
        <v>0</v>
      </c>
      <c r="U34" s="29">
        <f>T34/Hauptstelle!$T$48</f>
        <v>0</v>
      </c>
      <c r="V34" s="29">
        <f t="shared" si="8"/>
        <v>0</v>
      </c>
      <c r="W34" s="16">
        <f t="shared" si="9"/>
        <v>0</v>
      </c>
    </row>
    <row r="35" spans="1:23" x14ac:dyDescent="0.15">
      <c r="A35" s="134" t="s">
        <v>121</v>
      </c>
      <c r="B35" s="30">
        <v>28</v>
      </c>
      <c r="C35" s="30"/>
      <c r="D35" s="47">
        <f>C35/Hauptstelle!$E$51*100</f>
        <v>0</v>
      </c>
      <c r="E35" s="30"/>
      <c r="F35" s="47">
        <f>E35/Hauptstelle!$E$51*100</f>
        <v>0</v>
      </c>
      <c r="G35" s="19">
        <v>10</v>
      </c>
      <c r="H35" s="20" t="e">
        <f t="shared" si="0"/>
        <v>#DIV/0!</v>
      </c>
      <c r="I35" s="21" t="e">
        <f t="shared" si="1"/>
        <v>#DIV/0!</v>
      </c>
      <c r="J35" s="22">
        <v>30</v>
      </c>
      <c r="K35" s="23">
        <f t="shared" si="10"/>
        <v>8.5166666666666675</v>
      </c>
      <c r="L35" s="24" t="str">
        <f t="shared" si="2"/>
        <v>0</v>
      </c>
      <c r="M35" s="25">
        <f t="shared" si="3"/>
        <v>0</v>
      </c>
      <c r="N35" s="26">
        <f>ROUND(V35*Hauptstelle!$J$55, Hauptstelle!W52)</f>
        <v>0</v>
      </c>
      <c r="O35" s="27">
        <f t="shared" si="4"/>
        <v>0</v>
      </c>
      <c r="P35" s="24">
        <f t="shared" si="5"/>
        <v>0</v>
      </c>
      <c r="Q35" s="24">
        <f>(P35*(1/Hauptstelle!$J$53))+((L35/100)*Hauptstelle!$J$54)</f>
        <v>0</v>
      </c>
      <c r="R35" s="28">
        <f t="shared" si="6"/>
        <v>0</v>
      </c>
      <c r="S35" s="29">
        <f>R35/Hauptstelle!$R$48</f>
        <v>0</v>
      </c>
      <c r="T35" s="28">
        <f t="shared" si="7"/>
        <v>0</v>
      </c>
      <c r="U35" s="29">
        <f>T35/Hauptstelle!$T$48</f>
        <v>0</v>
      </c>
      <c r="V35" s="29">
        <f t="shared" si="8"/>
        <v>0</v>
      </c>
      <c r="W35" s="16">
        <f t="shared" si="9"/>
        <v>0</v>
      </c>
    </row>
    <row r="36" spans="1:23" x14ac:dyDescent="0.15">
      <c r="A36" s="134" t="s">
        <v>122</v>
      </c>
      <c r="B36" s="30">
        <v>28</v>
      </c>
      <c r="C36" s="30"/>
      <c r="D36" s="47">
        <f>C36/Hauptstelle!$E$51*100</f>
        <v>0</v>
      </c>
      <c r="E36" s="30"/>
      <c r="F36" s="47">
        <f>E36/Hauptstelle!$E$51*100</f>
        <v>0</v>
      </c>
      <c r="G36" s="19">
        <v>10</v>
      </c>
      <c r="H36" s="20" t="e">
        <f t="shared" si="0"/>
        <v>#DIV/0!</v>
      </c>
      <c r="I36" s="21" t="e">
        <f t="shared" si="1"/>
        <v>#DIV/0!</v>
      </c>
      <c r="J36" s="22">
        <v>30</v>
      </c>
      <c r="K36" s="23">
        <f t="shared" si="10"/>
        <v>8.5166666666666675</v>
      </c>
      <c r="L36" s="24" t="str">
        <f t="shared" si="2"/>
        <v>0</v>
      </c>
      <c r="M36" s="25">
        <f t="shared" si="3"/>
        <v>0</v>
      </c>
      <c r="N36" s="26">
        <f>ROUND(V36*Hauptstelle!$J$55, Hauptstelle!W52)</f>
        <v>0</v>
      </c>
      <c r="O36" s="27">
        <f t="shared" si="4"/>
        <v>0</v>
      </c>
      <c r="P36" s="24">
        <f t="shared" si="5"/>
        <v>0</v>
      </c>
      <c r="Q36" s="24">
        <f>(P36*(1/Hauptstelle!$J$53))+((L36/100)*Hauptstelle!$J$54)</f>
        <v>0</v>
      </c>
      <c r="R36" s="28">
        <f t="shared" si="6"/>
        <v>0</v>
      </c>
      <c r="S36" s="29">
        <f>R36/Hauptstelle!$R$48</f>
        <v>0</v>
      </c>
      <c r="T36" s="28">
        <f t="shared" si="7"/>
        <v>0</v>
      </c>
      <c r="U36" s="29">
        <f>T36/Hauptstelle!$T$48</f>
        <v>0</v>
      </c>
      <c r="V36" s="29">
        <f t="shared" si="8"/>
        <v>0</v>
      </c>
      <c r="W36" s="16">
        <f t="shared" si="9"/>
        <v>0</v>
      </c>
    </row>
    <row r="37" spans="1:23" x14ac:dyDescent="0.15">
      <c r="A37" s="32" t="s">
        <v>6</v>
      </c>
      <c r="B37" s="32">
        <f>IF(E37=0,SUM(B2:B36)/35,W37/E37)</f>
        <v>28.2</v>
      </c>
      <c r="C37" s="32">
        <f>SUM(C2:C36)</f>
        <v>0</v>
      </c>
      <c r="D37" s="32"/>
      <c r="E37" s="32">
        <f>SUM(E2:E36)</f>
        <v>0</v>
      </c>
      <c r="F37" s="32"/>
      <c r="G37" s="94"/>
      <c r="H37" s="34" t="e">
        <f>E37/C37</f>
        <v>#DIV/0!</v>
      </c>
      <c r="I37" s="95" t="e">
        <f t="shared" si="1"/>
        <v>#DIV/0!</v>
      </c>
      <c r="J37" s="96"/>
      <c r="K37" s="96"/>
      <c r="L37" s="32">
        <f>SUM(L2:L36)</f>
        <v>0</v>
      </c>
      <c r="M37" s="97"/>
      <c r="N37" s="38">
        <f>SUM(N2:N36)</f>
        <v>0</v>
      </c>
      <c r="O37" s="39">
        <f>SUM(O2:O36)</f>
        <v>0</v>
      </c>
      <c r="P37" s="40"/>
      <c r="Q37" s="41">
        <f>SUM(P2:P36)</f>
        <v>0</v>
      </c>
      <c r="R37" s="42">
        <f>SUM(R2:R36)</f>
        <v>0</v>
      </c>
      <c r="S37" s="43"/>
      <c r="T37" s="42">
        <f>SUM(T2:T36)</f>
        <v>0</v>
      </c>
      <c r="U37" s="43"/>
      <c r="V37" s="43"/>
      <c r="W37" s="16">
        <f>SUM(W2:W36)</f>
        <v>0</v>
      </c>
    </row>
  </sheetData>
  <phoneticPr fontId="2" type="noConversion"/>
  <pageMargins left="0.78740157499999996" right="0.78740157499999996" top="0.984251969" bottom="0.984251969" header="0.4921259845" footer="0.4921259845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11</vt:i4>
      </vt:variant>
    </vt:vector>
  </HeadingPairs>
  <TitlesOfParts>
    <vt:vector size="11" baseType="lpstr">
      <vt:lpstr>Hauptstelle</vt:lpstr>
      <vt:lpstr>Sachbücher Hauptstelle</vt:lpstr>
      <vt:lpstr>Zweigstelle_1</vt:lpstr>
      <vt:lpstr>Zweigstelle_2</vt:lpstr>
      <vt:lpstr>Zweigstelle_3</vt:lpstr>
      <vt:lpstr>Zweigstelle_4</vt:lpstr>
      <vt:lpstr>Zweigstelle_5</vt:lpstr>
      <vt:lpstr>Zweigstelle_6</vt:lpstr>
      <vt:lpstr>Zweigstelle_7</vt:lpstr>
      <vt:lpstr>Zweigstelle_8</vt:lpstr>
      <vt:lpstr>Zweigstelle_9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install</dc:creator>
  <cp:lastModifiedBy>Konrad Umlauf</cp:lastModifiedBy>
  <cp:lastPrinted>2002-04-14T17:38:56Z</cp:lastPrinted>
  <dcterms:created xsi:type="dcterms:W3CDTF">2002-03-16T14:05:04Z</dcterms:created>
  <dcterms:modified xsi:type="dcterms:W3CDTF">2024-04-17T08:13:59Z</dcterms:modified>
</cp:coreProperties>
</file>