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richData/richValueRel.xml" ContentType="application/vnd.ms-excel.richvaluerel+xml"/>
  <Override PartName="/xl/richData/rdrichvalue.xml" ContentType="application/vnd.ms-excel.rdrichvalue+xml"/>
  <Override PartName="/xl/richData/rdrichvaluestructure.xml" ContentType="application/vnd.ms-excel.rdrichvaluestructure+xml"/>
  <Override PartName="/xl/richData/rdRichValueTypes.xml" ContentType="application/vnd.ms-excel.rdrichvaluety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311"/>
  <workbookPr defaultThemeVersion="202300"/>
  <mc:AlternateContent xmlns:mc="http://schemas.openxmlformats.org/markup-compatibility/2006">
    <mc:Choice Requires="x15">
      <x15ac:absPath xmlns:x15ac="http://schemas.microsoft.com/office/spreadsheetml/2010/11/ac" url="/Users/prof.dr.konradumlauf/Documents/Dashoefer/DashöferEXCEL/"/>
    </mc:Choice>
  </mc:AlternateContent>
  <xr:revisionPtr revIDLastSave="0" documentId="13_ncr:40009_{838F9699-B5A1-1743-B275-F5A768313B2E}" xr6:coauthVersionLast="47" xr6:coauthVersionMax="47" xr10:uidLastSave="{00000000-0000-0000-0000-000000000000}"/>
  <bookViews>
    <workbookView xWindow="2260" yWindow="500" windowWidth="30720" windowHeight="18700"/>
  </bookViews>
  <sheets>
    <sheet name="Hauptstelle" sheetId="15" r:id="rId1"/>
    <sheet name="Sachbücher Hauptstelle" sheetId="6" r:id="rId2"/>
    <sheet name="Zweigstelle_1" sheetId="41" r:id="rId3"/>
    <sheet name="Zweigstelle_2" sheetId="42" r:id="rId4"/>
    <sheet name="Zweigstelle_3" sheetId="43" r:id="rId5"/>
    <sheet name="Zweigstelle_4" sheetId="44" r:id="rId6"/>
    <sheet name="Zweigstelle_5" sheetId="45" r:id="rId7"/>
    <sheet name="Zweigstelle_6" sheetId="46" r:id="rId8"/>
    <sheet name="Zweigstelle_7" sheetId="47" r:id="rId9"/>
    <sheet name="Zweigstelle_8" sheetId="40" r:id="rId10"/>
    <sheet name="Zweigstelle_9" sheetId="39" r:id="rId11"/>
  </sheets>
  <definedNames>
    <definedName name="Bestandsblöcke">#REF!</definedName>
    <definedName name="SachliteraturBibliotheken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" i="15" l="1"/>
  <c r="H4" i="15"/>
  <c r="I4" i="15" s="1"/>
  <c r="K4" i="15"/>
  <c r="O4" i="15" s="1"/>
  <c r="T4" i="15"/>
  <c r="W4" i="15"/>
  <c r="H5" i="15"/>
  <c r="I5" i="15" s="1"/>
  <c r="K5" i="15"/>
  <c r="O5" i="15" s="1"/>
  <c r="T5" i="15"/>
  <c r="W5" i="15"/>
  <c r="H6" i="15"/>
  <c r="I6" i="15"/>
  <c r="K6" i="15"/>
  <c r="O6" i="15"/>
  <c r="T6" i="15"/>
  <c r="W6" i="15"/>
  <c r="H7" i="15"/>
  <c r="I7" i="15"/>
  <c r="K7" i="15"/>
  <c r="O7" i="15" s="1"/>
  <c r="T7" i="15"/>
  <c r="W7" i="15"/>
  <c r="H8" i="15"/>
  <c r="I8" i="15" s="1"/>
  <c r="K8" i="15"/>
  <c r="O8" i="15" s="1"/>
  <c r="T8" i="15"/>
  <c r="W8" i="15"/>
  <c r="H9" i="15"/>
  <c r="I9" i="15"/>
  <c r="K9" i="15"/>
  <c r="O9" i="15" s="1"/>
  <c r="T9" i="15"/>
  <c r="W9" i="15"/>
  <c r="H10" i="15"/>
  <c r="I10" i="15" s="1"/>
  <c r="K10" i="15"/>
  <c r="O10" i="15" s="1"/>
  <c r="T10" i="15"/>
  <c r="W10" i="15"/>
  <c r="H11" i="15"/>
  <c r="I11" i="15" s="1"/>
  <c r="K11" i="15"/>
  <c r="O11" i="15"/>
  <c r="T11" i="15"/>
  <c r="W11" i="15"/>
  <c r="H12" i="15"/>
  <c r="I12" i="15" s="1"/>
  <c r="K12" i="15"/>
  <c r="O12" i="15"/>
  <c r="T12" i="15"/>
  <c r="W12" i="15"/>
  <c r="H13" i="15"/>
  <c r="I13" i="15" s="1"/>
  <c r="K13" i="15"/>
  <c r="O13" i="15" s="1"/>
  <c r="T13" i="15"/>
  <c r="W13" i="15"/>
  <c r="H14" i="15"/>
  <c r="I14" i="15" s="1"/>
  <c r="K14" i="15"/>
  <c r="O14" i="15" s="1"/>
  <c r="T14" i="15"/>
  <c r="W14" i="15"/>
  <c r="H15" i="15"/>
  <c r="I15" i="15" s="1"/>
  <c r="K15" i="15"/>
  <c r="O15" i="15"/>
  <c r="T15" i="15"/>
  <c r="W15" i="15"/>
  <c r="H16" i="15"/>
  <c r="I16" i="15"/>
  <c r="K16" i="15"/>
  <c r="O16" i="15" s="1"/>
  <c r="T16" i="15"/>
  <c r="W16" i="15"/>
  <c r="H17" i="15"/>
  <c r="I17" i="15" s="1"/>
  <c r="K17" i="15"/>
  <c r="O17" i="15"/>
  <c r="T17" i="15"/>
  <c r="W17" i="15"/>
  <c r="H18" i="15"/>
  <c r="I18" i="15" s="1"/>
  <c r="K18" i="15"/>
  <c r="O18" i="15"/>
  <c r="T18" i="15"/>
  <c r="W18" i="15"/>
  <c r="H19" i="15"/>
  <c r="I19" i="15"/>
  <c r="K19" i="15"/>
  <c r="O19" i="15" s="1"/>
  <c r="T19" i="15"/>
  <c r="W19" i="15"/>
  <c r="H20" i="15"/>
  <c r="I20" i="15"/>
  <c r="K20" i="15"/>
  <c r="O20" i="15"/>
  <c r="T20" i="15"/>
  <c r="W20" i="15"/>
  <c r="H21" i="15"/>
  <c r="I21" i="15" s="1"/>
  <c r="K21" i="15"/>
  <c r="O21" i="15" s="1"/>
  <c r="T21" i="15"/>
  <c r="W21" i="15"/>
  <c r="H22" i="15"/>
  <c r="I22" i="15"/>
  <c r="K22" i="15"/>
  <c r="O22" i="15"/>
  <c r="T22" i="15"/>
  <c r="W22" i="15"/>
  <c r="H23" i="15"/>
  <c r="I23" i="15"/>
  <c r="K23" i="15"/>
  <c r="O23" i="15" s="1"/>
  <c r="T23" i="15"/>
  <c r="W23" i="15"/>
  <c r="H24" i="15"/>
  <c r="I24" i="15" s="1"/>
  <c r="K24" i="15"/>
  <c r="O24" i="15" s="1"/>
  <c r="T24" i="15"/>
  <c r="W24" i="15"/>
  <c r="H25" i="15"/>
  <c r="I25" i="15"/>
  <c r="K25" i="15"/>
  <c r="O25" i="15"/>
  <c r="T25" i="15"/>
  <c r="W25" i="15"/>
  <c r="H26" i="15"/>
  <c r="I26" i="15" s="1"/>
  <c r="K26" i="15"/>
  <c r="O26" i="15" s="1"/>
  <c r="T26" i="15"/>
  <c r="W26" i="15"/>
  <c r="H27" i="15"/>
  <c r="I27" i="15"/>
  <c r="K27" i="15"/>
  <c r="O27" i="15" s="1"/>
  <c r="T27" i="15"/>
  <c r="W27" i="15"/>
  <c r="H28" i="15"/>
  <c r="I28" i="15" s="1"/>
  <c r="K28" i="15"/>
  <c r="O28" i="15"/>
  <c r="T28" i="15"/>
  <c r="W28" i="15"/>
  <c r="H29" i="15"/>
  <c r="I29" i="15" s="1"/>
  <c r="K29" i="15"/>
  <c r="O29" i="15" s="1"/>
  <c r="T29" i="15"/>
  <c r="W29" i="15"/>
  <c r="H30" i="15"/>
  <c r="I30" i="15" s="1"/>
  <c r="K30" i="15"/>
  <c r="O30" i="15"/>
  <c r="T30" i="15"/>
  <c r="W30" i="15"/>
  <c r="H31" i="15"/>
  <c r="I31" i="15" s="1"/>
  <c r="K31" i="15"/>
  <c r="O31" i="15"/>
  <c r="T31" i="15"/>
  <c r="W31" i="15"/>
  <c r="H32" i="15"/>
  <c r="I32" i="15" s="1"/>
  <c r="K32" i="15"/>
  <c r="O32" i="15" s="1"/>
  <c r="T32" i="15"/>
  <c r="W32" i="15"/>
  <c r="H33" i="15"/>
  <c r="I33" i="15"/>
  <c r="K33" i="15"/>
  <c r="O33" i="15"/>
  <c r="T33" i="15"/>
  <c r="W33" i="15"/>
  <c r="H34" i="15"/>
  <c r="I34" i="15" s="1"/>
  <c r="K34" i="15"/>
  <c r="O34" i="15"/>
  <c r="T34" i="15"/>
  <c r="W34" i="15"/>
  <c r="H35" i="15"/>
  <c r="I35" i="15" s="1"/>
  <c r="K35" i="15"/>
  <c r="O35" i="15"/>
  <c r="T35" i="15"/>
  <c r="W35" i="15"/>
  <c r="H36" i="15"/>
  <c r="I36" i="15"/>
  <c r="K36" i="15"/>
  <c r="O36" i="15" s="1"/>
  <c r="T36" i="15"/>
  <c r="W36" i="15"/>
  <c r="H37" i="15"/>
  <c r="I37" i="15" s="1"/>
  <c r="K37" i="15"/>
  <c r="O37" i="15" s="1"/>
  <c r="T37" i="15"/>
  <c r="W37" i="15"/>
  <c r="E42" i="15"/>
  <c r="W52" i="15"/>
  <c r="H3" i="6"/>
  <c r="I3" i="6"/>
  <c r="K3" i="6"/>
  <c r="O3" i="6" s="1"/>
  <c r="T3" i="6"/>
  <c r="W3" i="6"/>
  <c r="H4" i="6"/>
  <c r="I4" i="6"/>
  <c r="K4" i="6"/>
  <c r="O4" i="6" s="1"/>
  <c r="T4" i="6"/>
  <c r="W4" i="6"/>
  <c r="H5" i="6"/>
  <c r="I5" i="6" s="1"/>
  <c r="K5" i="6"/>
  <c r="O5" i="6" s="1"/>
  <c r="T5" i="6"/>
  <c r="W5" i="6"/>
  <c r="H6" i="6"/>
  <c r="I6" i="6" s="1"/>
  <c r="K6" i="6"/>
  <c r="O6" i="6" s="1"/>
  <c r="T6" i="6"/>
  <c r="W6" i="6"/>
  <c r="H7" i="6"/>
  <c r="I7" i="6"/>
  <c r="K7" i="6"/>
  <c r="O7" i="6" s="1"/>
  <c r="T7" i="6"/>
  <c r="W7" i="6"/>
  <c r="H8" i="6"/>
  <c r="I8" i="6" s="1"/>
  <c r="K8" i="6"/>
  <c r="O8" i="6"/>
  <c r="T8" i="6"/>
  <c r="W8" i="6"/>
  <c r="H9" i="6"/>
  <c r="I9" i="6"/>
  <c r="K9" i="6"/>
  <c r="O9" i="6" s="1"/>
  <c r="T9" i="6"/>
  <c r="W9" i="6"/>
  <c r="H10" i="6"/>
  <c r="I10" i="6" s="1"/>
  <c r="K10" i="6"/>
  <c r="O10" i="6" s="1"/>
  <c r="T10" i="6"/>
  <c r="W10" i="6"/>
  <c r="H11" i="6"/>
  <c r="I11" i="6" s="1"/>
  <c r="K11" i="6"/>
  <c r="O11" i="6"/>
  <c r="T11" i="6"/>
  <c r="W11" i="6"/>
  <c r="H12" i="6"/>
  <c r="I12" i="6"/>
  <c r="K12" i="6"/>
  <c r="O12" i="6" s="1"/>
  <c r="T12" i="6"/>
  <c r="W12" i="6"/>
  <c r="H13" i="6"/>
  <c r="I13" i="6" s="1"/>
  <c r="K13" i="6"/>
  <c r="O13" i="6"/>
  <c r="T13" i="6"/>
  <c r="W13" i="6"/>
  <c r="H14" i="6"/>
  <c r="I14" i="6" s="1"/>
  <c r="K14" i="6"/>
  <c r="O14" i="6" s="1"/>
  <c r="T14" i="6"/>
  <c r="W14" i="6"/>
  <c r="H15" i="6"/>
  <c r="I15" i="6" s="1"/>
  <c r="K15" i="6"/>
  <c r="O15" i="6"/>
  <c r="T15" i="6"/>
  <c r="W15" i="6"/>
  <c r="H16" i="6"/>
  <c r="I16" i="6" s="1"/>
  <c r="K16" i="6"/>
  <c r="O16" i="6"/>
  <c r="T16" i="6"/>
  <c r="W16" i="6"/>
  <c r="H17" i="6"/>
  <c r="I17" i="6"/>
  <c r="K17" i="6"/>
  <c r="O17" i="6"/>
  <c r="T17" i="6"/>
  <c r="W17" i="6"/>
  <c r="H18" i="6"/>
  <c r="I18" i="6"/>
  <c r="K18" i="6"/>
  <c r="O18" i="6" s="1"/>
  <c r="T18" i="6"/>
  <c r="W18" i="6"/>
  <c r="H19" i="6"/>
  <c r="I19" i="6" s="1"/>
  <c r="K19" i="6"/>
  <c r="O19" i="6" s="1"/>
  <c r="T19" i="6"/>
  <c r="W19" i="6"/>
  <c r="H20" i="6"/>
  <c r="I20" i="6"/>
  <c r="K20" i="6"/>
  <c r="O20" i="6"/>
  <c r="T20" i="6"/>
  <c r="W20" i="6"/>
  <c r="H21" i="6"/>
  <c r="I21" i="6"/>
  <c r="K21" i="6"/>
  <c r="O21" i="6" s="1"/>
  <c r="T21" i="6"/>
  <c r="W21" i="6"/>
  <c r="H22" i="6"/>
  <c r="I22" i="6" s="1"/>
  <c r="K22" i="6"/>
  <c r="O22" i="6" s="1"/>
  <c r="T22" i="6"/>
  <c r="W22" i="6"/>
  <c r="H23" i="6"/>
  <c r="I23" i="6"/>
  <c r="K23" i="6"/>
  <c r="O23" i="6"/>
  <c r="T23" i="6"/>
  <c r="W23" i="6"/>
  <c r="H24" i="6"/>
  <c r="I24" i="6" s="1"/>
  <c r="K24" i="6"/>
  <c r="O24" i="6"/>
  <c r="T24" i="6"/>
  <c r="W24" i="6"/>
  <c r="C25" i="6"/>
  <c r="E25" i="6"/>
  <c r="F9" i="6" s="1"/>
  <c r="H2" i="41"/>
  <c r="I2" i="41"/>
  <c r="K2" i="41"/>
  <c r="O2" i="41"/>
  <c r="T2" i="41"/>
  <c r="W2" i="41"/>
  <c r="H3" i="41"/>
  <c r="I3" i="41" s="1"/>
  <c r="K3" i="41"/>
  <c r="O3" i="41"/>
  <c r="T3" i="41"/>
  <c r="W3" i="41"/>
  <c r="H4" i="41"/>
  <c r="I4" i="41"/>
  <c r="K4" i="41"/>
  <c r="O4" i="41"/>
  <c r="T4" i="41"/>
  <c r="W4" i="41"/>
  <c r="H5" i="41"/>
  <c r="I5" i="41"/>
  <c r="K5" i="41"/>
  <c r="O5" i="41"/>
  <c r="T5" i="41"/>
  <c r="W5" i="41"/>
  <c r="H6" i="41"/>
  <c r="I6" i="41" s="1"/>
  <c r="K6" i="41"/>
  <c r="O6" i="41" s="1"/>
  <c r="T6" i="41"/>
  <c r="W6" i="41"/>
  <c r="H7" i="41"/>
  <c r="I7" i="41"/>
  <c r="K7" i="41"/>
  <c r="O7" i="41" s="1"/>
  <c r="T7" i="41"/>
  <c r="W7" i="41"/>
  <c r="H8" i="41"/>
  <c r="I8" i="41"/>
  <c r="K8" i="41"/>
  <c r="O8" i="41" s="1"/>
  <c r="T8" i="41"/>
  <c r="W8" i="41"/>
  <c r="H9" i="41"/>
  <c r="I9" i="41" s="1"/>
  <c r="K9" i="41"/>
  <c r="O9" i="41" s="1"/>
  <c r="T9" i="41"/>
  <c r="W9" i="41"/>
  <c r="H10" i="41"/>
  <c r="I10" i="41" s="1"/>
  <c r="K10" i="41"/>
  <c r="O10" i="41" s="1"/>
  <c r="T10" i="41"/>
  <c r="W10" i="41"/>
  <c r="H11" i="41"/>
  <c r="I11" i="41"/>
  <c r="K11" i="41"/>
  <c r="O11" i="41" s="1"/>
  <c r="T11" i="41"/>
  <c r="W11" i="41"/>
  <c r="H12" i="41"/>
  <c r="I12" i="41" s="1"/>
  <c r="K12" i="41"/>
  <c r="O12" i="41" s="1"/>
  <c r="T12" i="41"/>
  <c r="W12" i="41"/>
  <c r="H13" i="41"/>
  <c r="I13" i="41" s="1"/>
  <c r="K13" i="41"/>
  <c r="O13" i="41"/>
  <c r="T13" i="41"/>
  <c r="W13" i="41"/>
  <c r="H14" i="41"/>
  <c r="I14" i="41" s="1"/>
  <c r="K14" i="41"/>
  <c r="O14" i="41" s="1"/>
  <c r="T14" i="41"/>
  <c r="W14" i="41"/>
  <c r="H15" i="41"/>
  <c r="I15" i="41" s="1"/>
  <c r="K15" i="41"/>
  <c r="O15" i="41"/>
  <c r="T15" i="41"/>
  <c r="W15" i="41"/>
  <c r="H16" i="41"/>
  <c r="I16" i="41" s="1"/>
  <c r="K16" i="41"/>
  <c r="O16" i="41"/>
  <c r="T16" i="41"/>
  <c r="W16" i="41"/>
  <c r="H17" i="41"/>
  <c r="I17" i="41"/>
  <c r="K17" i="41"/>
  <c r="O17" i="41" s="1"/>
  <c r="T17" i="41"/>
  <c r="W17" i="41"/>
  <c r="H18" i="41"/>
  <c r="I18" i="41" s="1"/>
  <c r="K18" i="41"/>
  <c r="O18" i="41" s="1"/>
  <c r="T18" i="41"/>
  <c r="W18" i="41"/>
  <c r="H19" i="41"/>
  <c r="I19" i="41"/>
  <c r="K19" i="41"/>
  <c r="O19" i="41" s="1"/>
  <c r="T19" i="41"/>
  <c r="W19" i="41"/>
  <c r="H20" i="41"/>
  <c r="I20" i="41"/>
  <c r="K20" i="41"/>
  <c r="O20" i="41" s="1"/>
  <c r="T20" i="41"/>
  <c r="W20" i="41"/>
  <c r="H21" i="41"/>
  <c r="I21" i="41" s="1"/>
  <c r="K21" i="41"/>
  <c r="O21" i="41"/>
  <c r="T21" i="41"/>
  <c r="W21" i="41"/>
  <c r="H22" i="41"/>
  <c r="I22" i="41" s="1"/>
  <c r="K22" i="41"/>
  <c r="O22" i="41" s="1"/>
  <c r="T22" i="41"/>
  <c r="W22" i="41"/>
  <c r="H23" i="41"/>
  <c r="I23" i="41"/>
  <c r="K23" i="41"/>
  <c r="O23" i="41" s="1"/>
  <c r="T23" i="41"/>
  <c r="W23" i="41"/>
  <c r="H24" i="41"/>
  <c r="I24" i="41" s="1"/>
  <c r="K24" i="41"/>
  <c r="O24" i="41" s="1"/>
  <c r="T24" i="41"/>
  <c r="W24" i="41"/>
  <c r="H25" i="41"/>
  <c r="I25" i="41" s="1"/>
  <c r="K25" i="41"/>
  <c r="O25" i="41" s="1"/>
  <c r="T25" i="41"/>
  <c r="W25" i="41"/>
  <c r="H26" i="41"/>
  <c r="I26" i="41"/>
  <c r="K26" i="41"/>
  <c r="O26" i="41"/>
  <c r="T26" i="41"/>
  <c r="W26" i="41"/>
  <c r="H27" i="41"/>
  <c r="I27" i="41" s="1"/>
  <c r="K27" i="41"/>
  <c r="O27" i="41"/>
  <c r="T27" i="41"/>
  <c r="W27" i="41"/>
  <c r="H28" i="41"/>
  <c r="I28" i="41" s="1"/>
  <c r="K28" i="41"/>
  <c r="O28" i="41"/>
  <c r="T28" i="41"/>
  <c r="W28" i="41"/>
  <c r="H29" i="41"/>
  <c r="I29" i="41" s="1"/>
  <c r="K29" i="41"/>
  <c r="O29" i="41"/>
  <c r="T29" i="41"/>
  <c r="W29" i="41"/>
  <c r="H30" i="41"/>
  <c r="I30" i="41" s="1"/>
  <c r="K30" i="41"/>
  <c r="O30" i="41"/>
  <c r="T30" i="41"/>
  <c r="W30" i="41"/>
  <c r="H31" i="41"/>
  <c r="I31" i="41" s="1"/>
  <c r="K31" i="41"/>
  <c r="O31" i="41"/>
  <c r="T31" i="41"/>
  <c r="W31" i="41"/>
  <c r="H32" i="41"/>
  <c r="I32" i="41" s="1"/>
  <c r="K32" i="41"/>
  <c r="O32" i="41"/>
  <c r="T32" i="41"/>
  <c r="W32" i="41"/>
  <c r="H33" i="41"/>
  <c r="I33" i="41" s="1"/>
  <c r="K33" i="41"/>
  <c r="O33" i="41" s="1"/>
  <c r="T33" i="41"/>
  <c r="W33" i="41"/>
  <c r="H34" i="41"/>
  <c r="I34" i="41" s="1"/>
  <c r="K34" i="41"/>
  <c r="O34" i="41"/>
  <c r="T34" i="41"/>
  <c r="W34" i="41"/>
  <c r="H35" i="41"/>
  <c r="I35" i="41" s="1"/>
  <c r="K35" i="41"/>
  <c r="O35" i="41"/>
  <c r="T35" i="41"/>
  <c r="W35" i="41"/>
  <c r="H36" i="41"/>
  <c r="I36" i="41" s="1"/>
  <c r="K36" i="41"/>
  <c r="O36" i="41"/>
  <c r="T36" i="41"/>
  <c r="W36" i="41"/>
  <c r="C37" i="41"/>
  <c r="E37" i="41"/>
  <c r="H2" i="42"/>
  <c r="I2" i="42"/>
  <c r="K2" i="42"/>
  <c r="O2" i="42" s="1"/>
  <c r="T2" i="42"/>
  <c r="W2" i="42"/>
  <c r="H3" i="42"/>
  <c r="I3" i="42"/>
  <c r="K3" i="42"/>
  <c r="O3" i="42" s="1"/>
  <c r="O37" i="42" s="1"/>
  <c r="T3" i="42"/>
  <c r="W3" i="42"/>
  <c r="H4" i="42"/>
  <c r="I4" i="42"/>
  <c r="K4" i="42"/>
  <c r="O4" i="42"/>
  <c r="T4" i="42"/>
  <c r="W4" i="42"/>
  <c r="H5" i="42"/>
  <c r="I5" i="42" s="1"/>
  <c r="K5" i="42"/>
  <c r="O5" i="42"/>
  <c r="T5" i="42"/>
  <c r="W5" i="42"/>
  <c r="H6" i="42"/>
  <c r="I6" i="42"/>
  <c r="K6" i="42"/>
  <c r="O6" i="42"/>
  <c r="T6" i="42"/>
  <c r="W6" i="42"/>
  <c r="H7" i="42"/>
  <c r="I7" i="42"/>
  <c r="K7" i="42"/>
  <c r="O7" i="42"/>
  <c r="T7" i="42"/>
  <c r="W7" i="42"/>
  <c r="H8" i="42"/>
  <c r="I8" i="42"/>
  <c r="K8" i="42"/>
  <c r="O8" i="42"/>
  <c r="T8" i="42"/>
  <c r="W8" i="42"/>
  <c r="H9" i="42"/>
  <c r="I9" i="42" s="1"/>
  <c r="K9" i="42"/>
  <c r="O9" i="42" s="1"/>
  <c r="T9" i="42"/>
  <c r="W9" i="42"/>
  <c r="H10" i="42"/>
  <c r="I10" i="42" s="1"/>
  <c r="K10" i="42"/>
  <c r="O10" i="42"/>
  <c r="T10" i="42"/>
  <c r="W10" i="42"/>
  <c r="H11" i="42"/>
  <c r="I11" i="42" s="1"/>
  <c r="K11" i="42"/>
  <c r="O11" i="42" s="1"/>
  <c r="T11" i="42"/>
  <c r="W11" i="42"/>
  <c r="H12" i="42"/>
  <c r="I12" i="42"/>
  <c r="K12" i="42"/>
  <c r="O12" i="42" s="1"/>
  <c r="T12" i="42"/>
  <c r="W12" i="42"/>
  <c r="H13" i="42"/>
  <c r="I13" i="42" s="1"/>
  <c r="K13" i="42"/>
  <c r="O13" i="42" s="1"/>
  <c r="T13" i="42"/>
  <c r="W13" i="42"/>
  <c r="H14" i="42"/>
  <c r="I14" i="42" s="1"/>
  <c r="K14" i="42"/>
  <c r="O14" i="42" s="1"/>
  <c r="T14" i="42"/>
  <c r="W14" i="42"/>
  <c r="H15" i="42"/>
  <c r="I15" i="42"/>
  <c r="K15" i="42"/>
  <c r="O15" i="42"/>
  <c r="T15" i="42"/>
  <c r="W15" i="42"/>
  <c r="H16" i="42"/>
  <c r="I16" i="42" s="1"/>
  <c r="K16" i="42"/>
  <c r="O16" i="42" s="1"/>
  <c r="T16" i="42"/>
  <c r="W16" i="42"/>
  <c r="H17" i="42"/>
  <c r="I17" i="42"/>
  <c r="K17" i="42"/>
  <c r="O17" i="42"/>
  <c r="T17" i="42"/>
  <c r="W17" i="42"/>
  <c r="H18" i="42"/>
  <c r="I18" i="42"/>
  <c r="K18" i="42"/>
  <c r="O18" i="42"/>
  <c r="T18" i="42"/>
  <c r="W18" i="42"/>
  <c r="H19" i="42"/>
  <c r="I19" i="42"/>
  <c r="K19" i="42"/>
  <c r="O19" i="42" s="1"/>
  <c r="T19" i="42"/>
  <c r="W19" i="42"/>
  <c r="H20" i="42"/>
  <c r="I20" i="42" s="1"/>
  <c r="K20" i="42"/>
  <c r="O20" i="42"/>
  <c r="T20" i="42"/>
  <c r="W20" i="42"/>
  <c r="H21" i="42"/>
  <c r="I21" i="42" s="1"/>
  <c r="K21" i="42"/>
  <c r="O21" i="42"/>
  <c r="T21" i="42"/>
  <c r="W21" i="42"/>
  <c r="H22" i="42"/>
  <c r="I22" i="42"/>
  <c r="K22" i="42"/>
  <c r="O22" i="42" s="1"/>
  <c r="T22" i="42"/>
  <c r="W22" i="42"/>
  <c r="H23" i="42"/>
  <c r="I23" i="42" s="1"/>
  <c r="K23" i="42"/>
  <c r="O23" i="42" s="1"/>
  <c r="T23" i="42"/>
  <c r="W23" i="42"/>
  <c r="H24" i="42"/>
  <c r="I24" i="42"/>
  <c r="K24" i="42"/>
  <c r="O24" i="42" s="1"/>
  <c r="T24" i="42"/>
  <c r="W24" i="42"/>
  <c r="H25" i="42"/>
  <c r="I25" i="42"/>
  <c r="K25" i="42"/>
  <c r="O25" i="42" s="1"/>
  <c r="T25" i="42"/>
  <c r="W25" i="42"/>
  <c r="H26" i="42"/>
  <c r="I26" i="42"/>
  <c r="K26" i="42"/>
  <c r="O26" i="42" s="1"/>
  <c r="T26" i="42"/>
  <c r="W26" i="42"/>
  <c r="H27" i="42"/>
  <c r="I27" i="42" s="1"/>
  <c r="K27" i="42"/>
  <c r="O27" i="42" s="1"/>
  <c r="T27" i="42"/>
  <c r="W27" i="42"/>
  <c r="H28" i="42"/>
  <c r="I28" i="42"/>
  <c r="K28" i="42"/>
  <c r="O28" i="42"/>
  <c r="T28" i="42"/>
  <c r="W28" i="42"/>
  <c r="H29" i="42"/>
  <c r="I29" i="42"/>
  <c r="K29" i="42"/>
  <c r="O29" i="42" s="1"/>
  <c r="T29" i="42"/>
  <c r="W29" i="42"/>
  <c r="H30" i="42"/>
  <c r="I30" i="42" s="1"/>
  <c r="K30" i="42"/>
  <c r="O30" i="42" s="1"/>
  <c r="T30" i="42"/>
  <c r="W30" i="42"/>
  <c r="H31" i="42"/>
  <c r="I31" i="42"/>
  <c r="K31" i="42"/>
  <c r="O31" i="42"/>
  <c r="T31" i="42"/>
  <c r="W31" i="42"/>
  <c r="H32" i="42"/>
  <c r="I32" i="42"/>
  <c r="K32" i="42"/>
  <c r="O32" i="42"/>
  <c r="T32" i="42"/>
  <c r="W32" i="42"/>
  <c r="H33" i="42"/>
  <c r="I33" i="42" s="1"/>
  <c r="K33" i="42"/>
  <c r="O33" i="42"/>
  <c r="T33" i="42"/>
  <c r="W33" i="42"/>
  <c r="H34" i="42"/>
  <c r="I34" i="42"/>
  <c r="K34" i="42"/>
  <c r="O34" i="42" s="1"/>
  <c r="T34" i="42"/>
  <c r="W34" i="42"/>
  <c r="H35" i="42"/>
  <c r="I35" i="42"/>
  <c r="K35" i="42"/>
  <c r="O35" i="42" s="1"/>
  <c r="T35" i="42"/>
  <c r="W35" i="42"/>
  <c r="H36" i="42"/>
  <c r="I36" i="42"/>
  <c r="K36" i="42"/>
  <c r="O36" i="42" s="1"/>
  <c r="T36" i="42"/>
  <c r="W36" i="42"/>
  <c r="C37" i="42"/>
  <c r="C43" i="15" s="1"/>
  <c r="E37" i="42"/>
  <c r="H2" i="43"/>
  <c r="I2" i="43" s="1"/>
  <c r="K2" i="43"/>
  <c r="O2" i="43"/>
  <c r="T2" i="43"/>
  <c r="W2" i="43"/>
  <c r="H3" i="43"/>
  <c r="I3" i="43"/>
  <c r="K3" i="43"/>
  <c r="O3" i="43"/>
  <c r="T3" i="43"/>
  <c r="W3" i="43"/>
  <c r="H4" i="43"/>
  <c r="I4" i="43"/>
  <c r="K4" i="43"/>
  <c r="O4" i="43" s="1"/>
  <c r="T4" i="43"/>
  <c r="W4" i="43"/>
  <c r="H5" i="43"/>
  <c r="I5" i="43"/>
  <c r="K5" i="43"/>
  <c r="O5" i="43" s="1"/>
  <c r="T5" i="43"/>
  <c r="W5" i="43"/>
  <c r="H6" i="43"/>
  <c r="I6" i="43"/>
  <c r="K6" i="43"/>
  <c r="O6" i="43" s="1"/>
  <c r="T6" i="43"/>
  <c r="W6" i="43"/>
  <c r="H7" i="43"/>
  <c r="I7" i="43"/>
  <c r="K7" i="43"/>
  <c r="O7" i="43" s="1"/>
  <c r="T7" i="43"/>
  <c r="W7" i="43"/>
  <c r="H8" i="43"/>
  <c r="I8" i="43"/>
  <c r="K8" i="43"/>
  <c r="O8" i="43"/>
  <c r="T8" i="43"/>
  <c r="W8" i="43"/>
  <c r="H9" i="43"/>
  <c r="I9" i="43"/>
  <c r="K9" i="43"/>
  <c r="O9" i="43" s="1"/>
  <c r="T9" i="43"/>
  <c r="W9" i="43"/>
  <c r="H10" i="43"/>
  <c r="I10" i="43"/>
  <c r="K10" i="43"/>
  <c r="O10" i="43" s="1"/>
  <c r="T10" i="43"/>
  <c r="W10" i="43"/>
  <c r="H11" i="43"/>
  <c r="I11" i="43" s="1"/>
  <c r="K11" i="43"/>
  <c r="O11" i="43" s="1"/>
  <c r="T11" i="43"/>
  <c r="W11" i="43"/>
  <c r="D12" i="43"/>
  <c r="H12" i="43"/>
  <c r="I12" i="43" s="1"/>
  <c r="K12" i="43"/>
  <c r="O12" i="43"/>
  <c r="T12" i="43"/>
  <c r="W12" i="43"/>
  <c r="H13" i="43"/>
  <c r="I13" i="43"/>
  <c r="K13" i="43"/>
  <c r="O13" i="43" s="1"/>
  <c r="T13" i="43"/>
  <c r="W13" i="43"/>
  <c r="H14" i="43"/>
  <c r="I14" i="43"/>
  <c r="K14" i="43"/>
  <c r="O14" i="43" s="1"/>
  <c r="T14" i="43"/>
  <c r="W14" i="43"/>
  <c r="H15" i="43"/>
  <c r="I15" i="43" s="1"/>
  <c r="K15" i="43"/>
  <c r="O15" i="43" s="1"/>
  <c r="T15" i="43"/>
  <c r="W15" i="43"/>
  <c r="H16" i="43"/>
  <c r="I16" i="43"/>
  <c r="K16" i="43"/>
  <c r="O16" i="43" s="1"/>
  <c r="T16" i="43"/>
  <c r="W16" i="43"/>
  <c r="H17" i="43"/>
  <c r="I17" i="43"/>
  <c r="K17" i="43"/>
  <c r="O17" i="43"/>
  <c r="T17" i="43"/>
  <c r="W17" i="43"/>
  <c r="H18" i="43"/>
  <c r="I18" i="43" s="1"/>
  <c r="K18" i="43"/>
  <c r="O18" i="43"/>
  <c r="T18" i="43"/>
  <c r="W18" i="43"/>
  <c r="H19" i="43"/>
  <c r="I19" i="43"/>
  <c r="K19" i="43"/>
  <c r="O19" i="43" s="1"/>
  <c r="T19" i="43"/>
  <c r="W19" i="43"/>
  <c r="H20" i="43"/>
  <c r="I20" i="43" s="1"/>
  <c r="K20" i="43"/>
  <c r="O20" i="43" s="1"/>
  <c r="T20" i="43"/>
  <c r="W20" i="43"/>
  <c r="H21" i="43"/>
  <c r="I21" i="43" s="1"/>
  <c r="K21" i="43"/>
  <c r="O21" i="43" s="1"/>
  <c r="T21" i="43"/>
  <c r="W21" i="43"/>
  <c r="H22" i="43"/>
  <c r="I22" i="43"/>
  <c r="K22" i="43"/>
  <c r="O22" i="43" s="1"/>
  <c r="T22" i="43"/>
  <c r="W22" i="43"/>
  <c r="H23" i="43"/>
  <c r="I23" i="43"/>
  <c r="K23" i="43"/>
  <c r="O23" i="43" s="1"/>
  <c r="T23" i="43"/>
  <c r="W23" i="43"/>
  <c r="H24" i="43"/>
  <c r="I24" i="43" s="1"/>
  <c r="K24" i="43"/>
  <c r="O24" i="43" s="1"/>
  <c r="T24" i="43"/>
  <c r="W24" i="43"/>
  <c r="H25" i="43"/>
  <c r="I25" i="43" s="1"/>
  <c r="K25" i="43"/>
  <c r="O25" i="43" s="1"/>
  <c r="T25" i="43"/>
  <c r="W25" i="43"/>
  <c r="H26" i="43"/>
  <c r="I26" i="43"/>
  <c r="K26" i="43"/>
  <c r="O26" i="43"/>
  <c r="T26" i="43"/>
  <c r="W26" i="43"/>
  <c r="H27" i="43"/>
  <c r="I27" i="43"/>
  <c r="K27" i="43"/>
  <c r="O27" i="43"/>
  <c r="T27" i="43"/>
  <c r="W27" i="43"/>
  <c r="H28" i="43"/>
  <c r="I28" i="43"/>
  <c r="K28" i="43"/>
  <c r="O28" i="43"/>
  <c r="T28" i="43"/>
  <c r="W28" i="43"/>
  <c r="H29" i="43"/>
  <c r="I29" i="43" s="1"/>
  <c r="K29" i="43"/>
  <c r="O29" i="43" s="1"/>
  <c r="T29" i="43"/>
  <c r="W29" i="43"/>
  <c r="H30" i="43"/>
  <c r="I30" i="43"/>
  <c r="K30" i="43"/>
  <c r="O30" i="43" s="1"/>
  <c r="T30" i="43"/>
  <c r="W30" i="43"/>
  <c r="H31" i="43"/>
  <c r="I31" i="43"/>
  <c r="K31" i="43"/>
  <c r="O31" i="43" s="1"/>
  <c r="T31" i="43"/>
  <c r="W31" i="43"/>
  <c r="H32" i="43"/>
  <c r="I32" i="43"/>
  <c r="K32" i="43"/>
  <c r="O32" i="43" s="1"/>
  <c r="T32" i="43"/>
  <c r="W32" i="43"/>
  <c r="H33" i="43"/>
  <c r="I33" i="43" s="1"/>
  <c r="K33" i="43"/>
  <c r="O33" i="43"/>
  <c r="T33" i="43"/>
  <c r="W33" i="43"/>
  <c r="H34" i="43"/>
  <c r="I34" i="43" s="1"/>
  <c r="K34" i="43"/>
  <c r="O34" i="43" s="1"/>
  <c r="T34" i="43"/>
  <c r="W34" i="43"/>
  <c r="H35" i="43"/>
  <c r="I35" i="43"/>
  <c r="K35" i="43"/>
  <c r="O35" i="43"/>
  <c r="T35" i="43"/>
  <c r="W35" i="43"/>
  <c r="H36" i="43"/>
  <c r="I36" i="43"/>
  <c r="K36" i="43"/>
  <c r="O36" i="43" s="1"/>
  <c r="T36" i="43"/>
  <c r="W36" i="43"/>
  <c r="C37" i="43"/>
  <c r="E37" i="43"/>
  <c r="H37" i="43" s="1"/>
  <c r="H2" i="44"/>
  <c r="I2" i="44"/>
  <c r="K2" i="44"/>
  <c r="O2" i="44"/>
  <c r="T2" i="44"/>
  <c r="W2" i="44"/>
  <c r="H3" i="44"/>
  <c r="I3" i="44"/>
  <c r="K3" i="44"/>
  <c r="O3" i="44" s="1"/>
  <c r="T3" i="44"/>
  <c r="W3" i="44"/>
  <c r="H4" i="44"/>
  <c r="I4" i="44" s="1"/>
  <c r="K4" i="44"/>
  <c r="O4" i="44"/>
  <c r="T4" i="44"/>
  <c r="W4" i="44"/>
  <c r="H5" i="44"/>
  <c r="I5" i="44" s="1"/>
  <c r="K5" i="44"/>
  <c r="O5" i="44"/>
  <c r="T5" i="44"/>
  <c r="W5" i="44"/>
  <c r="H6" i="44"/>
  <c r="I6" i="44" s="1"/>
  <c r="K6" i="44"/>
  <c r="O6" i="44"/>
  <c r="T6" i="44"/>
  <c r="W6" i="44"/>
  <c r="W37" i="44" s="1"/>
  <c r="H7" i="44"/>
  <c r="I7" i="44"/>
  <c r="K7" i="44"/>
  <c r="O7" i="44"/>
  <c r="T7" i="44"/>
  <c r="W7" i="44"/>
  <c r="H8" i="44"/>
  <c r="I8" i="44" s="1"/>
  <c r="K8" i="44"/>
  <c r="O8" i="44" s="1"/>
  <c r="T8" i="44"/>
  <c r="W8" i="44"/>
  <c r="H9" i="44"/>
  <c r="I9" i="44"/>
  <c r="K9" i="44"/>
  <c r="O9" i="44" s="1"/>
  <c r="T9" i="44"/>
  <c r="W9" i="44"/>
  <c r="H10" i="44"/>
  <c r="I10" i="44"/>
  <c r="K10" i="44"/>
  <c r="O10" i="44" s="1"/>
  <c r="T10" i="44"/>
  <c r="W10" i="44"/>
  <c r="H11" i="44"/>
  <c r="I11" i="44"/>
  <c r="K11" i="44"/>
  <c r="O11" i="44"/>
  <c r="T11" i="44"/>
  <c r="W11" i="44"/>
  <c r="H12" i="44"/>
  <c r="I12" i="44"/>
  <c r="K12" i="44"/>
  <c r="O12" i="44"/>
  <c r="T12" i="44"/>
  <c r="W12" i="44"/>
  <c r="H13" i="44"/>
  <c r="I13" i="44" s="1"/>
  <c r="K13" i="44"/>
  <c r="O13" i="44"/>
  <c r="T13" i="44"/>
  <c r="W13" i="44"/>
  <c r="H14" i="44"/>
  <c r="I14" i="44"/>
  <c r="K14" i="44"/>
  <c r="O14" i="44"/>
  <c r="T14" i="44"/>
  <c r="W14" i="44"/>
  <c r="H15" i="44"/>
  <c r="I15" i="44" s="1"/>
  <c r="K15" i="44"/>
  <c r="O15" i="44"/>
  <c r="T15" i="44"/>
  <c r="W15" i="44"/>
  <c r="H16" i="44"/>
  <c r="I16" i="44"/>
  <c r="K16" i="44"/>
  <c r="O16" i="44"/>
  <c r="T16" i="44"/>
  <c r="W16" i="44"/>
  <c r="H17" i="44"/>
  <c r="I17" i="44"/>
  <c r="K17" i="44"/>
  <c r="O17" i="44"/>
  <c r="T17" i="44"/>
  <c r="W17" i="44"/>
  <c r="H18" i="44"/>
  <c r="I18" i="44"/>
  <c r="K18" i="44"/>
  <c r="O18" i="44"/>
  <c r="T18" i="44"/>
  <c r="W18" i="44"/>
  <c r="H19" i="44"/>
  <c r="I19" i="44"/>
  <c r="K19" i="44"/>
  <c r="O19" i="44" s="1"/>
  <c r="T19" i="44"/>
  <c r="W19" i="44"/>
  <c r="H20" i="44"/>
  <c r="I20" i="44"/>
  <c r="K20" i="44"/>
  <c r="O20" i="44"/>
  <c r="T20" i="44"/>
  <c r="W20" i="44"/>
  <c r="H21" i="44"/>
  <c r="I21" i="44"/>
  <c r="K21" i="44"/>
  <c r="O21" i="44"/>
  <c r="T21" i="44"/>
  <c r="W21" i="44"/>
  <c r="H22" i="44"/>
  <c r="I22" i="44"/>
  <c r="K22" i="44"/>
  <c r="O22" i="44"/>
  <c r="T22" i="44"/>
  <c r="W22" i="44"/>
  <c r="H23" i="44"/>
  <c r="I23" i="44"/>
  <c r="K23" i="44"/>
  <c r="O23" i="44"/>
  <c r="T23" i="44"/>
  <c r="W23" i="44"/>
  <c r="H24" i="44"/>
  <c r="I24" i="44" s="1"/>
  <c r="K24" i="44"/>
  <c r="O24" i="44"/>
  <c r="T24" i="44"/>
  <c r="W24" i="44"/>
  <c r="H25" i="44"/>
  <c r="I25" i="44" s="1"/>
  <c r="K25" i="44"/>
  <c r="O25" i="44"/>
  <c r="T25" i="44"/>
  <c r="W25" i="44"/>
  <c r="H26" i="44"/>
  <c r="I26" i="44"/>
  <c r="K26" i="44"/>
  <c r="O26" i="44"/>
  <c r="T26" i="44"/>
  <c r="W26" i="44"/>
  <c r="H27" i="44"/>
  <c r="I27" i="44"/>
  <c r="K27" i="44"/>
  <c r="O27" i="44"/>
  <c r="T27" i="44"/>
  <c r="W27" i="44"/>
  <c r="H28" i="44"/>
  <c r="I28" i="44"/>
  <c r="K28" i="44"/>
  <c r="O28" i="44"/>
  <c r="T28" i="44"/>
  <c r="W28" i="44"/>
  <c r="H29" i="44"/>
  <c r="I29" i="44"/>
  <c r="K29" i="44"/>
  <c r="O29" i="44"/>
  <c r="T29" i="44"/>
  <c r="W29" i="44"/>
  <c r="H30" i="44"/>
  <c r="I30" i="44"/>
  <c r="K30" i="44"/>
  <c r="O30" i="44" s="1"/>
  <c r="T30" i="44"/>
  <c r="W30" i="44"/>
  <c r="H31" i="44"/>
  <c r="I31" i="44"/>
  <c r="K31" i="44"/>
  <c r="O31" i="44" s="1"/>
  <c r="T31" i="44"/>
  <c r="W31" i="44"/>
  <c r="H32" i="44"/>
  <c r="I32" i="44"/>
  <c r="K32" i="44"/>
  <c r="O32" i="44" s="1"/>
  <c r="T32" i="44"/>
  <c r="W32" i="44"/>
  <c r="H33" i="44"/>
  <c r="I33" i="44" s="1"/>
  <c r="K33" i="44"/>
  <c r="O33" i="44" s="1"/>
  <c r="T33" i="44"/>
  <c r="W33" i="44"/>
  <c r="H34" i="44"/>
  <c r="I34" i="44"/>
  <c r="K34" i="44"/>
  <c r="O34" i="44"/>
  <c r="T34" i="44"/>
  <c r="W34" i="44"/>
  <c r="H35" i="44"/>
  <c r="I35" i="44" s="1"/>
  <c r="K35" i="44"/>
  <c r="O35" i="44" s="1"/>
  <c r="T35" i="44"/>
  <c r="W35" i="44"/>
  <c r="H36" i="44"/>
  <c r="I36" i="44"/>
  <c r="K36" i="44"/>
  <c r="O36" i="44" s="1"/>
  <c r="T36" i="44"/>
  <c r="W36" i="44"/>
  <c r="C37" i="44"/>
  <c r="C45" i="15" s="1"/>
  <c r="E37" i="44"/>
  <c r="E45" i="15" s="1"/>
  <c r="H37" i="44"/>
  <c r="H2" i="45"/>
  <c r="I2" i="45"/>
  <c r="K2" i="45"/>
  <c r="O2" i="45" s="1"/>
  <c r="T2" i="45"/>
  <c r="W2" i="45"/>
  <c r="H3" i="45"/>
  <c r="I3" i="45"/>
  <c r="K3" i="45"/>
  <c r="O3" i="45" s="1"/>
  <c r="T3" i="45"/>
  <c r="W3" i="45"/>
  <c r="H4" i="45"/>
  <c r="I4" i="45" s="1"/>
  <c r="K4" i="45"/>
  <c r="O4" i="45" s="1"/>
  <c r="T4" i="45"/>
  <c r="W4" i="45"/>
  <c r="H5" i="45"/>
  <c r="I5" i="45"/>
  <c r="K5" i="45"/>
  <c r="O5" i="45" s="1"/>
  <c r="T5" i="45"/>
  <c r="W5" i="45"/>
  <c r="H6" i="45"/>
  <c r="I6" i="45"/>
  <c r="K6" i="45"/>
  <c r="O6" i="45"/>
  <c r="T6" i="45"/>
  <c r="W6" i="45"/>
  <c r="H7" i="45"/>
  <c r="I7" i="45" s="1"/>
  <c r="K7" i="45"/>
  <c r="O7" i="45"/>
  <c r="T7" i="45"/>
  <c r="W7" i="45"/>
  <c r="H8" i="45"/>
  <c r="I8" i="45" s="1"/>
  <c r="K8" i="45"/>
  <c r="O8" i="45"/>
  <c r="T8" i="45"/>
  <c r="W8" i="45"/>
  <c r="H9" i="45"/>
  <c r="I9" i="45"/>
  <c r="K9" i="45"/>
  <c r="O9" i="45"/>
  <c r="T9" i="45"/>
  <c r="W9" i="45"/>
  <c r="H10" i="45"/>
  <c r="I10" i="45" s="1"/>
  <c r="K10" i="45"/>
  <c r="O10" i="45" s="1"/>
  <c r="T10" i="45"/>
  <c r="W10" i="45"/>
  <c r="H11" i="45"/>
  <c r="I11" i="45"/>
  <c r="K11" i="45"/>
  <c r="O11" i="45" s="1"/>
  <c r="T11" i="45"/>
  <c r="W11" i="45"/>
  <c r="H12" i="45"/>
  <c r="I12" i="45"/>
  <c r="K12" i="45"/>
  <c r="O12" i="45" s="1"/>
  <c r="T12" i="45"/>
  <c r="W12" i="45"/>
  <c r="H13" i="45"/>
  <c r="I13" i="45" s="1"/>
  <c r="K13" i="45"/>
  <c r="O13" i="45" s="1"/>
  <c r="T13" i="45"/>
  <c r="W13" i="45"/>
  <c r="H14" i="45"/>
  <c r="I14" i="45" s="1"/>
  <c r="K14" i="45"/>
  <c r="O14" i="45"/>
  <c r="T14" i="45"/>
  <c r="W14" i="45"/>
  <c r="H15" i="45"/>
  <c r="I15" i="45" s="1"/>
  <c r="K15" i="45"/>
  <c r="O15" i="45" s="1"/>
  <c r="T15" i="45"/>
  <c r="W15" i="45"/>
  <c r="H16" i="45"/>
  <c r="I16" i="45"/>
  <c r="K16" i="45"/>
  <c r="O16" i="45" s="1"/>
  <c r="T16" i="45"/>
  <c r="W16" i="45"/>
  <c r="H17" i="45"/>
  <c r="I17" i="45" s="1"/>
  <c r="K17" i="45"/>
  <c r="O17" i="45"/>
  <c r="T17" i="45"/>
  <c r="W17" i="45"/>
  <c r="W37" i="45" s="1"/>
  <c r="H18" i="45"/>
  <c r="I18" i="45"/>
  <c r="K18" i="45"/>
  <c r="O18" i="45" s="1"/>
  <c r="T18" i="45"/>
  <c r="W18" i="45"/>
  <c r="H19" i="45"/>
  <c r="I19" i="45"/>
  <c r="K19" i="45"/>
  <c r="O19" i="45" s="1"/>
  <c r="T19" i="45"/>
  <c r="W19" i="45"/>
  <c r="H20" i="45"/>
  <c r="I20" i="45" s="1"/>
  <c r="K20" i="45"/>
  <c r="O20" i="45" s="1"/>
  <c r="T20" i="45"/>
  <c r="W20" i="45"/>
  <c r="H21" i="45"/>
  <c r="I21" i="45"/>
  <c r="K21" i="45"/>
  <c r="O21" i="45" s="1"/>
  <c r="T21" i="45"/>
  <c r="W21" i="45"/>
  <c r="H22" i="45"/>
  <c r="I22" i="45" s="1"/>
  <c r="K22" i="45"/>
  <c r="O22" i="45"/>
  <c r="T22" i="45"/>
  <c r="W22" i="45"/>
  <c r="H23" i="45"/>
  <c r="I23" i="45" s="1"/>
  <c r="K23" i="45"/>
  <c r="O23" i="45"/>
  <c r="T23" i="45"/>
  <c r="W23" i="45"/>
  <c r="H24" i="45"/>
  <c r="I24" i="45" s="1"/>
  <c r="K24" i="45"/>
  <c r="O24" i="45"/>
  <c r="T24" i="45"/>
  <c r="W24" i="45"/>
  <c r="H25" i="45"/>
  <c r="I25" i="45"/>
  <c r="K25" i="45"/>
  <c r="O25" i="45"/>
  <c r="T25" i="45"/>
  <c r="W25" i="45"/>
  <c r="H26" i="45"/>
  <c r="I26" i="45" s="1"/>
  <c r="K26" i="45"/>
  <c r="O26" i="45"/>
  <c r="T26" i="45"/>
  <c r="W26" i="45"/>
  <c r="H27" i="45"/>
  <c r="I27" i="45"/>
  <c r="K27" i="45"/>
  <c r="O27" i="45"/>
  <c r="T27" i="45"/>
  <c r="W27" i="45"/>
  <c r="H28" i="45"/>
  <c r="I28" i="45"/>
  <c r="K28" i="45"/>
  <c r="O28" i="45"/>
  <c r="T28" i="45"/>
  <c r="W28" i="45"/>
  <c r="H29" i="45"/>
  <c r="I29" i="45"/>
  <c r="K29" i="45"/>
  <c r="O29" i="45" s="1"/>
  <c r="T29" i="45"/>
  <c r="W29" i="45"/>
  <c r="H30" i="45"/>
  <c r="I30" i="45" s="1"/>
  <c r="K30" i="45"/>
  <c r="O30" i="45"/>
  <c r="T30" i="45"/>
  <c r="W30" i="45"/>
  <c r="H31" i="45"/>
  <c r="I31" i="45" s="1"/>
  <c r="K31" i="45"/>
  <c r="O31" i="45" s="1"/>
  <c r="T31" i="45"/>
  <c r="W31" i="45"/>
  <c r="H32" i="45"/>
  <c r="I32" i="45" s="1"/>
  <c r="K32" i="45"/>
  <c r="O32" i="45"/>
  <c r="T32" i="45"/>
  <c r="W32" i="45"/>
  <c r="H33" i="45"/>
  <c r="I33" i="45"/>
  <c r="K33" i="45"/>
  <c r="O33" i="45" s="1"/>
  <c r="T33" i="45"/>
  <c r="W33" i="45"/>
  <c r="H34" i="45"/>
  <c r="I34" i="45"/>
  <c r="K34" i="45"/>
  <c r="O34" i="45" s="1"/>
  <c r="T34" i="45"/>
  <c r="W34" i="45"/>
  <c r="H35" i="45"/>
  <c r="I35" i="45"/>
  <c r="K35" i="45"/>
  <c r="O35" i="45" s="1"/>
  <c r="T35" i="45"/>
  <c r="W35" i="45"/>
  <c r="H36" i="45"/>
  <c r="I36" i="45"/>
  <c r="K36" i="45"/>
  <c r="O36" i="45" s="1"/>
  <c r="T36" i="45"/>
  <c r="W36" i="45"/>
  <c r="C37" i="45"/>
  <c r="C46" i="15" s="1"/>
  <c r="E37" i="45"/>
  <c r="H37" i="45"/>
  <c r="H46" i="15" s="1"/>
  <c r="H2" i="46"/>
  <c r="I2" i="46" s="1"/>
  <c r="K2" i="46"/>
  <c r="O2" i="46"/>
  <c r="T2" i="46"/>
  <c r="W2" i="46"/>
  <c r="H3" i="46"/>
  <c r="I3" i="46" s="1"/>
  <c r="K3" i="46"/>
  <c r="O3" i="46" s="1"/>
  <c r="T3" i="46"/>
  <c r="T37" i="46" s="1"/>
  <c r="T44" i="15" s="1"/>
  <c r="W3" i="46"/>
  <c r="H4" i="46"/>
  <c r="I4" i="46"/>
  <c r="K4" i="46"/>
  <c r="O4" i="46" s="1"/>
  <c r="T4" i="46"/>
  <c r="W4" i="46"/>
  <c r="H5" i="46"/>
  <c r="I5" i="46"/>
  <c r="K5" i="46"/>
  <c r="O5" i="46" s="1"/>
  <c r="T5" i="46"/>
  <c r="W5" i="46"/>
  <c r="H6" i="46"/>
  <c r="I6" i="46"/>
  <c r="K6" i="46"/>
  <c r="O6" i="46" s="1"/>
  <c r="T6" i="46"/>
  <c r="W6" i="46"/>
  <c r="W37" i="46" s="1"/>
  <c r="H7" i="46"/>
  <c r="I7" i="46" s="1"/>
  <c r="K7" i="46"/>
  <c r="O7" i="46" s="1"/>
  <c r="T7" i="46"/>
  <c r="W7" i="46"/>
  <c r="H8" i="46"/>
  <c r="I8" i="46" s="1"/>
  <c r="K8" i="46"/>
  <c r="O8" i="46"/>
  <c r="T8" i="46"/>
  <c r="W8" i="46"/>
  <c r="H9" i="46"/>
  <c r="I9" i="46" s="1"/>
  <c r="K9" i="46"/>
  <c r="O9" i="46"/>
  <c r="T9" i="46"/>
  <c r="W9" i="46"/>
  <c r="H10" i="46"/>
  <c r="I10" i="46"/>
  <c r="K10" i="46"/>
  <c r="O10" i="46" s="1"/>
  <c r="T10" i="46"/>
  <c r="W10" i="46"/>
  <c r="H11" i="46"/>
  <c r="I11" i="46"/>
  <c r="K11" i="46"/>
  <c r="O11" i="46" s="1"/>
  <c r="T11" i="46"/>
  <c r="W11" i="46"/>
  <c r="H12" i="46"/>
  <c r="I12" i="46"/>
  <c r="K12" i="46"/>
  <c r="O12" i="46"/>
  <c r="T12" i="46"/>
  <c r="W12" i="46"/>
  <c r="H13" i="46"/>
  <c r="I13" i="46"/>
  <c r="K13" i="46"/>
  <c r="O13" i="46" s="1"/>
  <c r="T13" i="46"/>
  <c r="W13" i="46"/>
  <c r="H14" i="46"/>
  <c r="I14" i="46" s="1"/>
  <c r="K14" i="46"/>
  <c r="O14" i="46"/>
  <c r="T14" i="46"/>
  <c r="W14" i="46"/>
  <c r="H15" i="46"/>
  <c r="I15" i="46" s="1"/>
  <c r="K15" i="46"/>
  <c r="O15" i="46" s="1"/>
  <c r="T15" i="46"/>
  <c r="W15" i="46"/>
  <c r="H16" i="46"/>
  <c r="I16" i="46"/>
  <c r="K16" i="46"/>
  <c r="O16" i="46" s="1"/>
  <c r="T16" i="46"/>
  <c r="W16" i="46"/>
  <c r="H17" i="46"/>
  <c r="I17" i="46"/>
  <c r="K17" i="46"/>
  <c r="O17" i="46" s="1"/>
  <c r="T17" i="46"/>
  <c r="W17" i="46"/>
  <c r="H18" i="46"/>
  <c r="I18" i="46"/>
  <c r="K18" i="46"/>
  <c r="O18" i="46"/>
  <c r="T18" i="46"/>
  <c r="W18" i="46"/>
  <c r="H19" i="46"/>
  <c r="I19" i="46" s="1"/>
  <c r="K19" i="46"/>
  <c r="O19" i="46"/>
  <c r="T19" i="46"/>
  <c r="W19" i="46"/>
  <c r="H20" i="46"/>
  <c r="I20" i="46" s="1"/>
  <c r="K20" i="46"/>
  <c r="O20" i="46" s="1"/>
  <c r="T20" i="46"/>
  <c r="W20" i="46"/>
  <c r="H21" i="46"/>
  <c r="I21" i="46" s="1"/>
  <c r="K21" i="46"/>
  <c r="O21" i="46" s="1"/>
  <c r="T21" i="46"/>
  <c r="W21" i="46"/>
  <c r="H22" i="46"/>
  <c r="I22" i="46"/>
  <c r="K22" i="46"/>
  <c r="O22" i="46" s="1"/>
  <c r="T22" i="46"/>
  <c r="W22" i="46"/>
  <c r="H23" i="46"/>
  <c r="I23" i="46"/>
  <c r="K23" i="46"/>
  <c r="O23" i="46"/>
  <c r="T23" i="46"/>
  <c r="W23" i="46"/>
  <c r="H24" i="46"/>
  <c r="I24" i="46"/>
  <c r="K24" i="46"/>
  <c r="O24" i="46"/>
  <c r="T24" i="46"/>
  <c r="W24" i="46"/>
  <c r="H25" i="46"/>
  <c r="I25" i="46" s="1"/>
  <c r="K25" i="46"/>
  <c r="O25" i="46"/>
  <c r="T25" i="46"/>
  <c r="W25" i="46"/>
  <c r="H26" i="46"/>
  <c r="I26" i="46"/>
  <c r="K26" i="46"/>
  <c r="O26" i="46" s="1"/>
  <c r="T26" i="46"/>
  <c r="W26" i="46"/>
  <c r="H27" i="46"/>
  <c r="I27" i="46"/>
  <c r="K27" i="46"/>
  <c r="O27" i="46"/>
  <c r="T27" i="46"/>
  <c r="W27" i="46"/>
  <c r="H28" i="46"/>
  <c r="I28" i="46"/>
  <c r="K28" i="46"/>
  <c r="O28" i="46" s="1"/>
  <c r="T28" i="46"/>
  <c r="W28" i="46"/>
  <c r="H29" i="46"/>
  <c r="I29" i="46" s="1"/>
  <c r="K29" i="46"/>
  <c r="O29" i="46" s="1"/>
  <c r="T29" i="46"/>
  <c r="W29" i="46"/>
  <c r="H30" i="46"/>
  <c r="I30" i="46"/>
  <c r="K30" i="46"/>
  <c r="O30" i="46"/>
  <c r="T30" i="46"/>
  <c r="W30" i="46"/>
  <c r="H31" i="46"/>
  <c r="I31" i="46" s="1"/>
  <c r="K31" i="46"/>
  <c r="O31" i="46"/>
  <c r="T31" i="46"/>
  <c r="W31" i="46"/>
  <c r="H32" i="46"/>
  <c r="I32" i="46"/>
  <c r="K32" i="46"/>
  <c r="O32" i="46" s="1"/>
  <c r="T32" i="46"/>
  <c r="W32" i="46"/>
  <c r="H33" i="46"/>
  <c r="I33" i="46"/>
  <c r="K33" i="46"/>
  <c r="O33" i="46"/>
  <c r="T33" i="46"/>
  <c r="W33" i="46"/>
  <c r="H34" i="46"/>
  <c r="I34" i="46" s="1"/>
  <c r="K34" i="46"/>
  <c r="O34" i="46"/>
  <c r="T34" i="46"/>
  <c r="W34" i="46"/>
  <c r="H35" i="46"/>
  <c r="I35" i="46" s="1"/>
  <c r="K35" i="46"/>
  <c r="O35" i="46"/>
  <c r="T35" i="46"/>
  <c r="W35" i="46"/>
  <c r="H36" i="46"/>
  <c r="I36" i="46" s="1"/>
  <c r="K36" i="46"/>
  <c r="O36" i="46" s="1"/>
  <c r="T36" i="46"/>
  <c r="W36" i="46"/>
  <c r="C37" i="46"/>
  <c r="C47" i="15" s="1"/>
  <c r="E37" i="46"/>
  <c r="E47" i="15" s="1"/>
  <c r="H37" i="46"/>
  <c r="H2" i="47"/>
  <c r="I2" i="47"/>
  <c r="K2" i="47"/>
  <c r="O2" i="47" s="1"/>
  <c r="T2" i="47"/>
  <c r="W2" i="47"/>
  <c r="H3" i="47"/>
  <c r="I3" i="47"/>
  <c r="K3" i="47"/>
  <c r="O3" i="47"/>
  <c r="T3" i="47"/>
  <c r="W3" i="47"/>
  <c r="H4" i="47"/>
  <c r="I4" i="47" s="1"/>
  <c r="K4" i="47"/>
  <c r="O4" i="47" s="1"/>
  <c r="T4" i="47"/>
  <c r="W4" i="47"/>
  <c r="H5" i="47"/>
  <c r="I5" i="47" s="1"/>
  <c r="K5" i="47"/>
  <c r="O5" i="47" s="1"/>
  <c r="T5" i="47"/>
  <c r="W5" i="47"/>
  <c r="H6" i="47"/>
  <c r="I6" i="47" s="1"/>
  <c r="K6" i="47"/>
  <c r="O6" i="47"/>
  <c r="T6" i="47"/>
  <c r="W6" i="47"/>
  <c r="H7" i="47"/>
  <c r="I7" i="47"/>
  <c r="K7" i="47"/>
  <c r="O7" i="47" s="1"/>
  <c r="T7" i="47"/>
  <c r="W7" i="47"/>
  <c r="H8" i="47"/>
  <c r="I8" i="47"/>
  <c r="K8" i="47"/>
  <c r="O8" i="47"/>
  <c r="T8" i="47"/>
  <c r="W8" i="47"/>
  <c r="H9" i="47"/>
  <c r="I9" i="47" s="1"/>
  <c r="K9" i="47"/>
  <c r="O9" i="47"/>
  <c r="T9" i="47"/>
  <c r="W9" i="47"/>
  <c r="H10" i="47"/>
  <c r="I10" i="47"/>
  <c r="K10" i="47"/>
  <c r="O10" i="47" s="1"/>
  <c r="T10" i="47"/>
  <c r="W10" i="47"/>
  <c r="H11" i="47"/>
  <c r="I11" i="47" s="1"/>
  <c r="K11" i="47"/>
  <c r="O11" i="47"/>
  <c r="T11" i="47"/>
  <c r="W11" i="47"/>
  <c r="H12" i="47"/>
  <c r="I12" i="47"/>
  <c r="K12" i="47"/>
  <c r="O12" i="47"/>
  <c r="T12" i="47"/>
  <c r="W12" i="47"/>
  <c r="H13" i="47"/>
  <c r="I13" i="47"/>
  <c r="K13" i="47"/>
  <c r="O13" i="47"/>
  <c r="T13" i="47"/>
  <c r="W13" i="47"/>
  <c r="H14" i="47"/>
  <c r="I14" i="47"/>
  <c r="K14" i="47"/>
  <c r="O14" i="47"/>
  <c r="T14" i="47"/>
  <c r="W14" i="47"/>
  <c r="H15" i="47"/>
  <c r="I15" i="47" s="1"/>
  <c r="K15" i="47"/>
  <c r="O15" i="47"/>
  <c r="T15" i="47"/>
  <c r="W15" i="47"/>
  <c r="H16" i="47"/>
  <c r="I16" i="47"/>
  <c r="K16" i="47"/>
  <c r="O16" i="47" s="1"/>
  <c r="T16" i="47"/>
  <c r="W16" i="47"/>
  <c r="H17" i="47"/>
  <c r="I17" i="47" s="1"/>
  <c r="K17" i="47"/>
  <c r="O17" i="47"/>
  <c r="T17" i="47"/>
  <c r="W17" i="47"/>
  <c r="H18" i="47"/>
  <c r="I18" i="47"/>
  <c r="K18" i="47"/>
  <c r="O18" i="47"/>
  <c r="T18" i="47"/>
  <c r="W18" i="47"/>
  <c r="H19" i="47"/>
  <c r="I19" i="47"/>
  <c r="K19" i="47"/>
  <c r="O19" i="47"/>
  <c r="T19" i="47"/>
  <c r="W19" i="47"/>
  <c r="H20" i="47"/>
  <c r="I20" i="47" s="1"/>
  <c r="K20" i="47"/>
  <c r="O20" i="47" s="1"/>
  <c r="T20" i="47"/>
  <c r="W20" i="47"/>
  <c r="H21" i="47"/>
  <c r="I21" i="47" s="1"/>
  <c r="K21" i="47"/>
  <c r="O21" i="47"/>
  <c r="T21" i="47"/>
  <c r="W21" i="47"/>
  <c r="H22" i="47"/>
  <c r="I22" i="47" s="1"/>
  <c r="K22" i="47"/>
  <c r="O22" i="47"/>
  <c r="T22" i="47"/>
  <c r="W22" i="47"/>
  <c r="H23" i="47"/>
  <c r="I23" i="47"/>
  <c r="K23" i="47"/>
  <c r="O23" i="47" s="1"/>
  <c r="T23" i="47"/>
  <c r="W23" i="47"/>
  <c r="H24" i="47"/>
  <c r="I24" i="47" s="1"/>
  <c r="K24" i="47"/>
  <c r="O24" i="47"/>
  <c r="T24" i="47"/>
  <c r="W24" i="47"/>
  <c r="H25" i="47"/>
  <c r="I25" i="47" s="1"/>
  <c r="K25" i="47"/>
  <c r="O25" i="47"/>
  <c r="T25" i="47"/>
  <c r="W25" i="47"/>
  <c r="H26" i="47"/>
  <c r="I26" i="47" s="1"/>
  <c r="K26" i="47"/>
  <c r="O26" i="47" s="1"/>
  <c r="T26" i="47"/>
  <c r="W26" i="47"/>
  <c r="H27" i="47"/>
  <c r="I27" i="47" s="1"/>
  <c r="K27" i="47"/>
  <c r="O27" i="47"/>
  <c r="T27" i="47"/>
  <c r="W27" i="47"/>
  <c r="H28" i="47"/>
  <c r="I28" i="47" s="1"/>
  <c r="K28" i="47"/>
  <c r="O28" i="47" s="1"/>
  <c r="T28" i="47"/>
  <c r="W28" i="47"/>
  <c r="H29" i="47"/>
  <c r="I29" i="47"/>
  <c r="K29" i="47"/>
  <c r="O29" i="47"/>
  <c r="T29" i="47"/>
  <c r="W29" i="47"/>
  <c r="H30" i="47"/>
  <c r="I30" i="47" s="1"/>
  <c r="K30" i="47"/>
  <c r="O30" i="47"/>
  <c r="T30" i="47"/>
  <c r="W30" i="47"/>
  <c r="H31" i="47"/>
  <c r="I31" i="47" s="1"/>
  <c r="K31" i="47"/>
  <c r="O31" i="47"/>
  <c r="T31" i="47"/>
  <c r="W31" i="47"/>
  <c r="H32" i="47"/>
  <c r="I32" i="47"/>
  <c r="K32" i="47"/>
  <c r="O32" i="47"/>
  <c r="T32" i="47"/>
  <c r="W32" i="47"/>
  <c r="H33" i="47"/>
  <c r="I33" i="47" s="1"/>
  <c r="K33" i="47"/>
  <c r="O33" i="47"/>
  <c r="T33" i="47"/>
  <c r="W33" i="47"/>
  <c r="H34" i="47"/>
  <c r="I34" i="47"/>
  <c r="K34" i="47"/>
  <c r="O34" i="47"/>
  <c r="T34" i="47"/>
  <c r="W34" i="47"/>
  <c r="H35" i="47"/>
  <c r="I35" i="47"/>
  <c r="K35" i="47"/>
  <c r="O35" i="47"/>
  <c r="T35" i="47"/>
  <c r="W35" i="47"/>
  <c r="H36" i="47"/>
  <c r="I36" i="47" s="1"/>
  <c r="K36" i="47"/>
  <c r="O36" i="47"/>
  <c r="T36" i="47"/>
  <c r="W36" i="47"/>
  <c r="B37" i="47"/>
  <c r="B48" i="15" s="1"/>
  <c r="C37" i="47"/>
  <c r="E37" i="47"/>
  <c r="E48" i="15" s="1"/>
  <c r="O37" i="47"/>
  <c r="H2" i="40"/>
  <c r="I2" i="40" s="1"/>
  <c r="K2" i="40"/>
  <c r="O2" i="40"/>
  <c r="T2" i="40"/>
  <c r="W2" i="40"/>
  <c r="H3" i="40"/>
  <c r="I3" i="40"/>
  <c r="K3" i="40"/>
  <c r="O3" i="40"/>
  <c r="T3" i="40"/>
  <c r="W3" i="40"/>
  <c r="H4" i="40"/>
  <c r="I4" i="40"/>
  <c r="K4" i="40"/>
  <c r="O4" i="40"/>
  <c r="T4" i="40"/>
  <c r="W4" i="40"/>
  <c r="H5" i="40"/>
  <c r="I5" i="40" s="1"/>
  <c r="K5" i="40"/>
  <c r="O5" i="40"/>
  <c r="T5" i="40"/>
  <c r="W5" i="40"/>
  <c r="H6" i="40"/>
  <c r="I6" i="40"/>
  <c r="K6" i="40"/>
  <c r="O6" i="40" s="1"/>
  <c r="T6" i="40"/>
  <c r="W6" i="40"/>
  <c r="H7" i="40"/>
  <c r="I7" i="40"/>
  <c r="K7" i="40"/>
  <c r="O7" i="40" s="1"/>
  <c r="T7" i="40"/>
  <c r="W7" i="40"/>
  <c r="H8" i="40"/>
  <c r="I8" i="40"/>
  <c r="K8" i="40"/>
  <c r="O8" i="40" s="1"/>
  <c r="T8" i="40"/>
  <c r="W8" i="40"/>
  <c r="H9" i="40"/>
  <c r="I9" i="40"/>
  <c r="K9" i="40"/>
  <c r="O9" i="40" s="1"/>
  <c r="T9" i="40"/>
  <c r="W9" i="40"/>
  <c r="H10" i="40"/>
  <c r="I10" i="40" s="1"/>
  <c r="K10" i="40"/>
  <c r="O10" i="40" s="1"/>
  <c r="T10" i="40"/>
  <c r="W10" i="40"/>
  <c r="H11" i="40"/>
  <c r="I11" i="40" s="1"/>
  <c r="K11" i="40"/>
  <c r="O11" i="40" s="1"/>
  <c r="T11" i="40"/>
  <c r="W11" i="40"/>
  <c r="H12" i="40"/>
  <c r="I12" i="40" s="1"/>
  <c r="K12" i="40"/>
  <c r="O12" i="40"/>
  <c r="T12" i="40"/>
  <c r="W12" i="40"/>
  <c r="H13" i="40"/>
  <c r="I13" i="40" s="1"/>
  <c r="K13" i="40"/>
  <c r="O13" i="40" s="1"/>
  <c r="T13" i="40"/>
  <c r="W13" i="40"/>
  <c r="H14" i="40"/>
  <c r="I14" i="40"/>
  <c r="K14" i="40"/>
  <c r="O14" i="40"/>
  <c r="T14" i="40"/>
  <c r="W14" i="40"/>
  <c r="H15" i="40"/>
  <c r="I15" i="40" s="1"/>
  <c r="K15" i="40"/>
  <c r="O15" i="40"/>
  <c r="T15" i="40"/>
  <c r="W15" i="40"/>
  <c r="H16" i="40"/>
  <c r="I16" i="40"/>
  <c r="K16" i="40"/>
  <c r="O16" i="40" s="1"/>
  <c r="T16" i="40"/>
  <c r="W16" i="40"/>
  <c r="H17" i="40"/>
  <c r="I17" i="40"/>
  <c r="K17" i="40"/>
  <c r="O17" i="40"/>
  <c r="T17" i="40"/>
  <c r="W17" i="40"/>
  <c r="H18" i="40"/>
  <c r="I18" i="40" s="1"/>
  <c r="K18" i="40"/>
  <c r="O18" i="40" s="1"/>
  <c r="T18" i="40"/>
  <c r="W18" i="40"/>
  <c r="H19" i="40"/>
  <c r="I19" i="40"/>
  <c r="K19" i="40"/>
  <c r="O19" i="40"/>
  <c r="T19" i="40"/>
  <c r="W19" i="40"/>
  <c r="H20" i="40"/>
  <c r="I20" i="40" s="1"/>
  <c r="K20" i="40"/>
  <c r="O20" i="40"/>
  <c r="T20" i="40"/>
  <c r="W20" i="40"/>
  <c r="H21" i="40"/>
  <c r="I21" i="40" s="1"/>
  <c r="K21" i="40"/>
  <c r="O21" i="40"/>
  <c r="T21" i="40"/>
  <c r="W21" i="40"/>
  <c r="H22" i="40"/>
  <c r="I22" i="40"/>
  <c r="K22" i="40"/>
  <c r="O22" i="40"/>
  <c r="T22" i="40"/>
  <c r="W22" i="40"/>
  <c r="H23" i="40"/>
  <c r="I23" i="40" s="1"/>
  <c r="K23" i="40"/>
  <c r="O23" i="40" s="1"/>
  <c r="T23" i="40"/>
  <c r="W23" i="40"/>
  <c r="H24" i="40"/>
  <c r="I24" i="40" s="1"/>
  <c r="K24" i="40"/>
  <c r="O24" i="40" s="1"/>
  <c r="T24" i="40"/>
  <c r="W24" i="40"/>
  <c r="H25" i="40"/>
  <c r="I25" i="40" s="1"/>
  <c r="K25" i="40"/>
  <c r="O25" i="40" s="1"/>
  <c r="T25" i="40"/>
  <c r="W25" i="40"/>
  <c r="H26" i="40"/>
  <c r="I26" i="40" s="1"/>
  <c r="K26" i="40"/>
  <c r="O26" i="40" s="1"/>
  <c r="T26" i="40"/>
  <c r="W26" i="40"/>
  <c r="H27" i="40"/>
  <c r="I27" i="40"/>
  <c r="K27" i="40"/>
  <c r="O27" i="40" s="1"/>
  <c r="T27" i="40"/>
  <c r="W27" i="40"/>
  <c r="H28" i="40"/>
  <c r="I28" i="40"/>
  <c r="K28" i="40"/>
  <c r="O28" i="40"/>
  <c r="T28" i="40"/>
  <c r="W28" i="40"/>
  <c r="H29" i="40"/>
  <c r="I29" i="40" s="1"/>
  <c r="K29" i="40"/>
  <c r="O29" i="40" s="1"/>
  <c r="T29" i="40"/>
  <c r="W29" i="40"/>
  <c r="H30" i="40"/>
  <c r="I30" i="40"/>
  <c r="K30" i="40"/>
  <c r="O30" i="40"/>
  <c r="T30" i="40"/>
  <c r="W30" i="40"/>
  <c r="H31" i="40"/>
  <c r="I31" i="40" s="1"/>
  <c r="K31" i="40"/>
  <c r="O31" i="40"/>
  <c r="T31" i="40"/>
  <c r="W31" i="40"/>
  <c r="H32" i="40"/>
  <c r="I32" i="40"/>
  <c r="K32" i="40"/>
  <c r="O32" i="40" s="1"/>
  <c r="T32" i="40"/>
  <c r="W32" i="40"/>
  <c r="H33" i="40"/>
  <c r="I33" i="40"/>
  <c r="K33" i="40"/>
  <c r="O33" i="40"/>
  <c r="T33" i="40"/>
  <c r="W33" i="40"/>
  <c r="H34" i="40"/>
  <c r="I34" i="40" s="1"/>
  <c r="K34" i="40"/>
  <c r="O34" i="40"/>
  <c r="T34" i="40"/>
  <c r="W34" i="40"/>
  <c r="H35" i="40"/>
  <c r="I35" i="40"/>
  <c r="K35" i="40"/>
  <c r="O35" i="40" s="1"/>
  <c r="T35" i="40"/>
  <c r="W35" i="40"/>
  <c r="H36" i="40"/>
  <c r="I36" i="40"/>
  <c r="K36" i="40"/>
  <c r="O36" i="40"/>
  <c r="T36" i="40"/>
  <c r="W36" i="40"/>
  <c r="C37" i="40"/>
  <c r="C49" i="15" s="1"/>
  <c r="E37" i="40"/>
  <c r="H2" i="39"/>
  <c r="I2" i="39"/>
  <c r="K2" i="39"/>
  <c r="O2" i="39"/>
  <c r="T2" i="39"/>
  <c r="T37" i="39" s="1"/>
  <c r="T47" i="15" s="1"/>
  <c r="W2" i="39"/>
  <c r="H3" i="39"/>
  <c r="I3" i="39"/>
  <c r="K3" i="39"/>
  <c r="O3" i="39"/>
  <c r="T3" i="39"/>
  <c r="W3" i="39"/>
  <c r="H4" i="39"/>
  <c r="I4" i="39"/>
  <c r="K4" i="39"/>
  <c r="O4" i="39"/>
  <c r="T4" i="39"/>
  <c r="W4" i="39"/>
  <c r="H5" i="39"/>
  <c r="I5" i="39"/>
  <c r="K5" i="39"/>
  <c r="O5" i="39"/>
  <c r="T5" i="39"/>
  <c r="W5" i="39"/>
  <c r="W37" i="39" s="1"/>
  <c r="H6" i="39"/>
  <c r="I6" i="39" s="1"/>
  <c r="K6" i="39"/>
  <c r="O6" i="39"/>
  <c r="T6" i="39"/>
  <c r="W6" i="39"/>
  <c r="H7" i="39"/>
  <c r="I7" i="39"/>
  <c r="K7" i="39"/>
  <c r="O7" i="39"/>
  <c r="T7" i="39"/>
  <c r="W7" i="39"/>
  <c r="H8" i="39"/>
  <c r="I8" i="39"/>
  <c r="K8" i="39"/>
  <c r="O8" i="39"/>
  <c r="T8" i="39"/>
  <c r="W8" i="39"/>
  <c r="H9" i="39"/>
  <c r="I9" i="39" s="1"/>
  <c r="K9" i="39"/>
  <c r="O9" i="39" s="1"/>
  <c r="T9" i="39"/>
  <c r="W9" i="39"/>
  <c r="H10" i="39"/>
  <c r="I10" i="39" s="1"/>
  <c r="K10" i="39"/>
  <c r="O10" i="39"/>
  <c r="T10" i="39"/>
  <c r="W10" i="39"/>
  <c r="H11" i="39"/>
  <c r="I11" i="39" s="1"/>
  <c r="K11" i="39"/>
  <c r="O11" i="39" s="1"/>
  <c r="T11" i="39"/>
  <c r="W11" i="39"/>
  <c r="H12" i="39"/>
  <c r="I12" i="39" s="1"/>
  <c r="K12" i="39"/>
  <c r="O12" i="39" s="1"/>
  <c r="T12" i="39"/>
  <c r="W12" i="39"/>
  <c r="H13" i="39"/>
  <c r="I13" i="39"/>
  <c r="K13" i="39"/>
  <c r="O13" i="39"/>
  <c r="T13" i="39"/>
  <c r="W13" i="39"/>
  <c r="H14" i="39"/>
  <c r="I14" i="39" s="1"/>
  <c r="K14" i="39"/>
  <c r="O14" i="39"/>
  <c r="T14" i="39"/>
  <c r="W14" i="39"/>
  <c r="H15" i="39"/>
  <c r="I15" i="39"/>
  <c r="K15" i="39"/>
  <c r="O15" i="39"/>
  <c r="T15" i="39"/>
  <c r="W15" i="39"/>
  <c r="H16" i="39"/>
  <c r="I16" i="39" s="1"/>
  <c r="K16" i="39"/>
  <c r="O16" i="39"/>
  <c r="T16" i="39"/>
  <c r="W16" i="39"/>
  <c r="H17" i="39"/>
  <c r="I17" i="39"/>
  <c r="K17" i="39"/>
  <c r="O17" i="39"/>
  <c r="T17" i="39"/>
  <c r="W17" i="39"/>
  <c r="H18" i="39"/>
  <c r="I18" i="39" s="1"/>
  <c r="K18" i="39"/>
  <c r="O18" i="39"/>
  <c r="T18" i="39"/>
  <c r="W18" i="39"/>
  <c r="H19" i="39"/>
  <c r="I19" i="39"/>
  <c r="K19" i="39"/>
  <c r="O19" i="39"/>
  <c r="T19" i="39"/>
  <c r="W19" i="39"/>
  <c r="H20" i="39"/>
  <c r="I20" i="39"/>
  <c r="K20" i="39"/>
  <c r="O20" i="39"/>
  <c r="T20" i="39"/>
  <c r="W20" i="39"/>
  <c r="H21" i="39"/>
  <c r="I21" i="39"/>
  <c r="K21" i="39"/>
  <c r="O21" i="39"/>
  <c r="T21" i="39"/>
  <c r="W21" i="39"/>
  <c r="H22" i="39"/>
  <c r="I22" i="39"/>
  <c r="K22" i="39"/>
  <c r="O22" i="39" s="1"/>
  <c r="T22" i="39"/>
  <c r="W22" i="39"/>
  <c r="H23" i="39"/>
  <c r="I23" i="39"/>
  <c r="K23" i="39"/>
  <c r="O23" i="39" s="1"/>
  <c r="T23" i="39"/>
  <c r="W23" i="39"/>
  <c r="H24" i="39"/>
  <c r="I24" i="39" s="1"/>
  <c r="K24" i="39"/>
  <c r="O24" i="39" s="1"/>
  <c r="T24" i="39"/>
  <c r="W24" i="39"/>
  <c r="H25" i="39"/>
  <c r="I25" i="39" s="1"/>
  <c r="K25" i="39"/>
  <c r="O25" i="39" s="1"/>
  <c r="T25" i="39"/>
  <c r="W25" i="39"/>
  <c r="H26" i="39"/>
  <c r="I26" i="39" s="1"/>
  <c r="K26" i="39"/>
  <c r="O26" i="39" s="1"/>
  <c r="T26" i="39"/>
  <c r="W26" i="39"/>
  <c r="H27" i="39"/>
  <c r="I27" i="39" s="1"/>
  <c r="K27" i="39"/>
  <c r="O27" i="39" s="1"/>
  <c r="T27" i="39"/>
  <c r="W27" i="39"/>
  <c r="H28" i="39"/>
  <c r="I28" i="39" s="1"/>
  <c r="K28" i="39"/>
  <c r="O28" i="39" s="1"/>
  <c r="T28" i="39"/>
  <c r="W28" i="39"/>
  <c r="H29" i="39"/>
  <c r="I29" i="39" s="1"/>
  <c r="K29" i="39"/>
  <c r="O29" i="39"/>
  <c r="T29" i="39"/>
  <c r="W29" i="39"/>
  <c r="H30" i="39"/>
  <c r="I30" i="39" s="1"/>
  <c r="K30" i="39"/>
  <c r="O30" i="39" s="1"/>
  <c r="T30" i="39"/>
  <c r="W30" i="39"/>
  <c r="H31" i="39"/>
  <c r="I31" i="39"/>
  <c r="K31" i="39"/>
  <c r="O31" i="39" s="1"/>
  <c r="T31" i="39"/>
  <c r="W31" i="39"/>
  <c r="H32" i="39"/>
  <c r="I32" i="39"/>
  <c r="K32" i="39"/>
  <c r="O32" i="39"/>
  <c r="T32" i="39"/>
  <c r="W32" i="39"/>
  <c r="H33" i="39"/>
  <c r="I33" i="39" s="1"/>
  <c r="K33" i="39"/>
  <c r="O33" i="39"/>
  <c r="T33" i="39"/>
  <c r="W33" i="39"/>
  <c r="H34" i="39"/>
  <c r="I34" i="39" s="1"/>
  <c r="K34" i="39"/>
  <c r="O34" i="39"/>
  <c r="T34" i="39"/>
  <c r="W34" i="39"/>
  <c r="H35" i="39"/>
  <c r="I35" i="39" s="1"/>
  <c r="K35" i="39"/>
  <c r="O35" i="39"/>
  <c r="T35" i="39"/>
  <c r="W35" i="39"/>
  <c r="H36" i="39"/>
  <c r="I36" i="39" s="1"/>
  <c r="K36" i="39"/>
  <c r="O36" i="39"/>
  <c r="T36" i="39"/>
  <c r="W36" i="39"/>
  <c r="B37" i="39"/>
  <c r="B50" i="15" s="1"/>
  <c r="W50" i="15" s="1"/>
  <c r="C37" i="39"/>
  <c r="C50" i="15" s="1"/>
  <c r="E37" i="39"/>
  <c r="E50" i="15" s="1"/>
  <c r="H37" i="39"/>
  <c r="H50" i="15" s="1"/>
  <c r="I37" i="39"/>
  <c r="I50" i="15" s="1"/>
  <c r="W48" i="15" l="1"/>
  <c r="F4" i="6"/>
  <c r="F24" i="6"/>
  <c r="O37" i="40"/>
  <c r="O37" i="39"/>
  <c r="L7" i="47"/>
  <c r="M7" i="47" s="1"/>
  <c r="P7" i="47" s="1"/>
  <c r="Q7" i="47" s="1"/>
  <c r="R7" i="47" s="1"/>
  <c r="L23" i="47"/>
  <c r="M23" i="47" s="1"/>
  <c r="P23" i="47" s="1"/>
  <c r="Q23" i="47" s="1"/>
  <c r="R23" i="47" s="1"/>
  <c r="L8" i="47"/>
  <c r="M8" i="47" s="1"/>
  <c r="P8" i="47" s="1"/>
  <c r="Q8" i="47" s="1"/>
  <c r="R8" i="47" s="1"/>
  <c r="L13" i="47"/>
  <c r="M13" i="47" s="1"/>
  <c r="P13" i="47" s="1"/>
  <c r="Q13" i="47" s="1"/>
  <c r="R13" i="47" s="1"/>
  <c r="L6" i="47"/>
  <c r="M6" i="47" s="1"/>
  <c r="P6" i="47" s="1"/>
  <c r="Q6" i="47" s="1"/>
  <c r="R6" i="47" s="1"/>
  <c r="L25" i="47"/>
  <c r="M25" i="47" s="1"/>
  <c r="P25" i="47" s="1"/>
  <c r="Q25" i="47" s="1"/>
  <c r="R25" i="47" s="1"/>
  <c r="L26" i="47"/>
  <c r="M26" i="47" s="1"/>
  <c r="P26" i="47" s="1"/>
  <c r="Q26" i="47" s="1"/>
  <c r="R26" i="47" s="1"/>
  <c r="L27" i="47"/>
  <c r="M27" i="47" s="1"/>
  <c r="P27" i="47" s="1"/>
  <c r="Q27" i="47" s="1"/>
  <c r="R27" i="47" s="1"/>
  <c r="L5" i="47"/>
  <c r="M5" i="47" s="1"/>
  <c r="P5" i="47" s="1"/>
  <c r="Q5" i="47" s="1"/>
  <c r="R5" i="47" s="1"/>
  <c r="L24" i="47"/>
  <c r="M24" i="47" s="1"/>
  <c r="P24" i="47" s="1"/>
  <c r="Q24" i="47" s="1"/>
  <c r="R24" i="47" s="1"/>
  <c r="L28" i="47"/>
  <c r="M28" i="47" s="1"/>
  <c r="P28" i="47" s="1"/>
  <c r="Q28" i="47" s="1"/>
  <c r="R28" i="47" s="1"/>
  <c r="L29" i="47"/>
  <c r="M29" i="47" s="1"/>
  <c r="P29" i="47" s="1"/>
  <c r="Q29" i="47" s="1"/>
  <c r="R29" i="47" s="1"/>
  <c r="L4" i="47"/>
  <c r="M4" i="47" s="1"/>
  <c r="P4" i="47" s="1"/>
  <c r="Q4" i="47" s="1"/>
  <c r="R4" i="47" s="1"/>
  <c r="L21" i="47"/>
  <c r="M21" i="47" s="1"/>
  <c r="P21" i="47" s="1"/>
  <c r="Q21" i="47" s="1"/>
  <c r="R21" i="47" s="1"/>
  <c r="L22" i="47"/>
  <c r="M22" i="47" s="1"/>
  <c r="P22" i="47" s="1"/>
  <c r="Q22" i="47" s="1"/>
  <c r="R22" i="47" s="1"/>
  <c r="L30" i="47"/>
  <c r="M30" i="47" s="1"/>
  <c r="P30" i="47" s="1"/>
  <c r="Q30" i="47" s="1"/>
  <c r="R30" i="47" s="1"/>
  <c r="L20" i="47"/>
  <c r="M20" i="47" s="1"/>
  <c r="P20" i="47" s="1"/>
  <c r="Q20" i="47" s="1"/>
  <c r="R20" i="47" s="1"/>
  <c r="L31" i="47"/>
  <c r="M31" i="47" s="1"/>
  <c r="P31" i="47" s="1"/>
  <c r="Q31" i="47" s="1"/>
  <c r="R31" i="47" s="1"/>
  <c r="L3" i="47"/>
  <c r="M3" i="47" s="1"/>
  <c r="P3" i="47" s="1"/>
  <c r="Q3" i="47" s="1"/>
  <c r="R3" i="47" s="1"/>
  <c r="L18" i="47"/>
  <c r="M18" i="47" s="1"/>
  <c r="P18" i="47" s="1"/>
  <c r="Q18" i="47" s="1"/>
  <c r="R18" i="47" s="1"/>
  <c r="L19" i="47"/>
  <c r="M19" i="47" s="1"/>
  <c r="P19" i="47" s="1"/>
  <c r="Q19" i="47" s="1"/>
  <c r="R19" i="47" s="1"/>
  <c r="L32" i="47"/>
  <c r="M32" i="47" s="1"/>
  <c r="P32" i="47" s="1"/>
  <c r="Q32" i="47" s="1"/>
  <c r="R32" i="47" s="1"/>
  <c r="L2" i="47"/>
  <c r="L14" i="47"/>
  <c r="M14" i="47" s="1"/>
  <c r="P14" i="47" s="1"/>
  <c r="Q14" i="47" s="1"/>
  <c r="R14" i="47" s="1"/>
  <c r="L16" i="47"/>
  <c r="M16" i="47" s="1"/>
  <c r="P16" i="47" s="1"/>
  <c r="Q16" i="47" s="1"/>
  <c r="R16" i="47" s="1"/>
  <c r="L34" i="47"/>
  <c r="M34" i="47" s="1"/>
  <c r="P34" i="47" s="1"/>
  <c r="Q34" i="47" s="1"/>
  <c r="R34" i="47" s="1"/>
  <c r="L12" i="47"/>
  <c r="M12" i="47" s="1"/>
  <c r="P12" i="47" s="1"/>
  <c r="Q12" i="47" s="1"/>
  <c r="R12" i="47" s="1"/>
  <c r="L35" i="47"/>
  <c r="M35" i="47" s="1"/>
  <c r="P35" i="47" s="1"/>
  <c r="Q35" i="47" s="1"/>
  <c r="R35" i="47" s="1"/>
  <c r="L11" i="47"/>
  <c r="M11" i="47" s="1"/>
  <c r="P11" i="47" s="1"/>
  <c r="Q11" i="47" s="1"/>
  <c r="R11" i="47" s="1"/>
  <c r="L36" i="47"/>
  <c r="M36" i="47" s="1"/>
  <c r="P36" i="47" s="1"/>
  <c r="Q36" i="47" s="1"/>
  <c r="R36" i="47" s="1"/>
  <c r="L9" i="47"/>
  <c r="M9" i="47" s="1"/>
  <c r="P9" i="47" s="1"/>
  <c r="Q9" i="47" s="1"/>
  <c r="R9" i="47" s="1"/>
  <c r="L10" i="47"/>
  <c r="M10" i="47" s="1"/>
  <c r="P10" i="47" s="1"/>
  <c r="Q10" i="47" s="1"/>
  <c r="R10" i="47" s="1"/>
  <c r="T37" i="47"/>
  <c r="T45" i="15" s="1"/>
  <c r="L33" i="47"/>
  <c r="M33" i="47" s="1"/>
  <c r="P33" i="47" s="1"/>
  <c r="Q33" i="47" s="1"/>
  <c r="R33" i="47" s="1"/>
  <c r="C48" i="15"/>
  <c r="H37" i="47"/>
  <c r="W37" i="47"/>
  <c r="H47" i="15"/>
  <c r="I37" i="46"/>
  <c r="I47" i="15" s="1"/>
  <c r="T37" i="40"/>
  <c r="T46" i="15" s="1"/>
  <c r="W37" i="40"/>
  <c r="L15" i="47"/>
  <c r="M15" i="47" s="1"/>
  <c r="P15" i="47" s="1"/>
  <c r="Q15" i="47" s="1"/>
  <c r="R15" i="47" s="1"/>
  <c r="L17" i="47"/>
  <c r="M17" i="47" s="1"/>
  <c r="P17" i="47" s="1"/>
  <c r="Q17" i="47" s="1"/>
  <c r="R17" i="47" s="1"/>
  <c r="E49" i="15"/>
  <c r="B37" i="40"/>
  <c r="B49" i="15" s="1"/>
  <c r="W49" i="15" s="1"/>
  <c r="H37" i="40"/>
  <c r="I37" i="45"/>
  <c r="I46" i="15" s="1"/>
  <c r="E46" i="15"/>
  <c r="B37" i="45"/>
  <c r="B46" i="15" s="1"/>
  <c r="B37" i="46"/>
  <c r="B47" i="15" s="1"/>
  <c r="W47" i="15" s="1"/>
  <c r="O37" i="46"/>
  <c r="T37" i="45"/>
  <c r="T43" i="15" s="1"/>
  <c r="O37" i="45"/>
  <c r="O37" i="44"/>
  <c r="L3" i="42"/>
  <c r="M3" i="42" s="1"/>
  <c r="P3" i="42" s="1"/>
  <c r="Q3" i="42" s="1"/>
  <c r="R3" i="42" s="1"/>
  <c r="L19" i="42"/>
  <c r="M19" i="42" s="1"/>
  <c r="P19" i="42" s="1"/>
  <c r="Q19" i="42" s="1"/>
  <c r="R19" i="42" s="1"/>
  <c r="L4" i="42"/>
  <c r="M4" i="42" s="1"/>
  <c r="P4" i="42" s="1"/>
  <c r="Q4" i="42" s="1"/>
  <c r="R4" i="42" s="1"/>
  <c r="L31" i="42"/>
  <c r="M31" i="42" s="1"/>
  <c r="P31" i="42" s="1"/>
  <c r="Q31" i="42" s="1"/>
  <c r="R31" i="42" s="1"/>
  <c r="L32" i="42"/>
  <c r="M32" i="42" s="1"/>
  <c r="P32" i="42" s="1"/>
  <c r="Q32" i="42" s="1"/>
  <c r="R32" i="42" s="1"/>
  <c r="L2" i="42"/>
  <c r="L13" i="42"/>
  <c r="M13" i="42" s="1"/>
  <c r="P13" i="42" s="1"/>
  <c r="Q13" i="42" s="1"/>
  <c r="R13" i="42" s="1"/>
  <c r="L29" i="42"/>
  <c r="M29" i="42" s="1"/>
  <c r="P29" i="42" s="1"/>
  <c r="Q29" i="42" s="1"/>
  <c r="R29" i="42" s="1"/>
  <c r="L8" i="42"/>
  <c r="M8" i="42" s="1"/>
  <c r="P8" i="42" s="1"/>
  <c r="Q8" i="42" s="1"/>
  <c r="R8" i="42" s="1"/>
  <c r="L18" i="42"/>
  <c r="M18" i="42" s="1"/>
  <c r="P18" i="42" s="1"/>
  <c r="Q18" i="42" s="1"/>
  <c r="R18" i="42" s="1"/>
  <c r="L12" i="42"/>
  <c r="M12" i="42" s="1"/>
  <c r="P12" i="42" s="1"/>
  <c r="Q12" i="42" s="1"/>
  <c r="R12" i="42" s="1"/>
  <c r="L28" i="42"/>
  <c r="M28" i="42" s="1"/>
  <c r="P28" i="42" s="1"/>
  <c r="Q28" i="42" s="1"/>
  <c r="R28" i="42" s="1"/>
  <c r="L7" i="42"/>
  <c r="M7" i="42" s="1"/>
  <c r="P7" i="42" s="1"/>
  <c r="Q7" i="42" s="1"/>
  <c r="R7" i="42" s="1"/>
  <c r="L11" i="42"/>
  <c r="M11" i="42" s="1"/>
  <c r="P11" i="42" s="1"/>
  <c r="Q11" i="42" s="1"/>
  <c r="R11" i="42" s="1"/>
  <c r="L27" i="42"/>
  <c r="M27" i="42" s="1"/>
  <c r="P27" i="42" s="1"/>
  <c r="Q27" i="42" s="1"/>
  <c r="R27" i="42" s="1"/>
  <c r="L33" i="42"/>
  <c r="M33" i="42" s="1"/>
  <c r="P33" i="42" s="1"/>
  <c r="Q33" i="42" s="1"/>
  <c r="R33" i="42" s="1"/>
  <c r="L22" i="42"/>
  <c r="M22" i="42" s="1"/>
  <c r="P22" i="42" s="1"/>
  <c r="Q22" i="42" s="1"/>
  <c r="R22" i="42" s="1"/>
  <c r="L16" i="42"/>
  <c r="M16" i="42" s="1"/>
  <c r="P16" i="42" s="1"/>
  <c r="Q16" i="42" s="1"/>
  <c r="R16" i="42" s="1"/>
  <c r="L5" i="42"/>
  <c r="M5" i="42" s="1"/>
  <c r="P5" i="42" s="1"/>
  <c r="Q5" i="42" s="1"/>
  <c r="R5" i="42" s="1"/>
  <c r="L20" i="42"/>
  <c r="M20" i="42" s="1"/>
  <c r="P20" i="42" s="1"/>
  <c r="Q20" i="42" s="1"/>
  <c r="R20" i="42" s="1"/>
  <c r="L25" i="42"/>
  <c r="M25" i="42" s="1"/>
  <c r="P25" i="42" s="1"/>
  <c r="Q25" i="42" s="1"/>
  <c r="R25" i="42" s="1"/>
  <c r="L23" i="42"/>
  <c r="M23" i="42" s="1"/>
  <c r="P23" i="42" s="1"/>
  <c r="Q23" i="42" s="1"/>
  <c r="R23" i="42" s="1"/>
  <c r="L35" i="42"/>
  <c r="M35" i="42" s="1"/>
  <c r="P35" i="42" s="1"/>
  <c r="Q35" i="42" s="1"/>
  <c r="R35" i="42" s="1"/>
  <c r="L6" i="42"/>
  <c r="M6" i="42" s="1"/>
  <c r="P6" i="42" s="1"/>
  <c r="Q6" i="42" s="1"/>
  <c r="R6" i="42" s="1"/>
  <c r="L15" i="42"/>
  <c r="M15" i="42" s="1"/>
  <c r="P15" i="42" s="1"/>
  <c r="Q15" i="42" s="1"/>
  <c r="R15" i="42" s="1"/>
  <c r="L17" i="42"/>
  <c r="M17" i="42" s="1"/>
  <c r="P17" i="42" s="1"/>
  <c r="Q17" i="42" s="1"/>
  <c r="R17" i="42" s="1"/>
  <c r="L10" i="42"/>
  <c r="M10" i="42" s="1"/>
  <c r="P10" i="42" s="1"/>
  <c r="Q10" i="42" s="1"/>
  <c r="R10" i="42" s="1"/>
  <c r="L34" i="42"/>
  <c r="M34" i="42" s="1"/>
  <c r="P34" i="42" s="1"/>
  <c r="Q34" i="42" s="1"/>
  <c r="R34" i="42" s="1"/>
  <c r="L24" i="42"/>
  <c r="M24" i="42" s="1"/>
  <c r="P24" i="42" s="1"/>
  <c r="Q24" i="42" s="1"/>
  <c r="R24" i="42" s="1"/>
  <c r="L14" i="42"/>
  <c r="M14" i="42" s="1"/>
  <c r="P14" i="42" s="1"/>
  <c r="Q14" i="42" s="1"/>
  <c r="R14" i="42" s="1"/>
  <c r="L36" i="42"/>
  <c r="M36" i="42" s="1"/>
  <c r="P36" i="42" s="1"/>
  <c r="Q36" i="42" s="1"/>
  <c r="R36" i="42" s="1"/>
  <c r="L26" i="42"/>
  <c r="M26" i="42" s="1"/>
  <c r="P26" i="42" s="1"/>
  <c r="Q26" i="42" s="1"/>
  <c r="R26" i="42" s="1"/>
  <c r="L21" i="42"/>
  <c r="M21" i="42" s="1"/>
  <c r="P21" i="42" s="1"/>
  <c r="Q21" i="42" s="1"/>
  <c r="R21" i="42" s="1"/>
  <c r="L9" i="42"/>
  <c r="M9" i="42" s="1"/>
  <c r="P9" i="42" s="1"/>
  <c r="Q9" i="42" s="1"/>
  <c r="R9" i="42" s="1"/>
  <c r="L30" i="42"/>
  <c r="M30" i="42" s="1"/>
  <c r="P30" i="42" s="1"/>
  <c r="Q30" i="42" s="1"/>
  <c r="R30" i="42" s="1"/>
  <c r="O37" i="43"/>
  <c r="T37" i="44"/>
  <c r="T42" i="15" s="1"/>
  <c r="H44" i="15"/>
  <c r="H45" i="15"/>
  <c r="W37" i="43"/>
  <c r="B37" i="44"/>
  <c r="B45" i="15" s="1"/>
  <c r="W45" i="15" s="1"/>
  <c r="D5" i="43"/>
  <c r="D21" i="43"/>
  <c r="D6" i="43"/>
  <c r="C44" i="15"/>
  <c r="D3" i="43"/>
  <c r="D4" i="43"/>
  <c r="D17" i="43"/>
  <c r="D32" i="43"/>
  <c r="D28" i="43"/>
  <c r="D24" i="43"/>
  <c r="D19" i="43"/>
  <c r="D15" i="43"/>
  <c r="D20" i="43"/>
  <c r="D8" i="43"/>
  <c r="D33" i="43"/>
  <c r="D29" i="43"/>
  <c r="D25" i="43"/>
  <c r="T37" i="43"/>
  <c r="T41" i="15" s="1"/>
  <c r="D34" i="43"/>
  <c r="D16" i="43"/>
  <c r="D13" i="43"/>
  <c r="D9" i="43"/>
  <c r="T37" i="42"/>
  <c r="T40" i="15" s="1"/>
  <c r="D30" i="43"/>
  <c r="D26" i="43"/>
  <c r="D35" i="43"/>
  <c r="D22" i="43"/>
  <c r="D10" i="43"/>
  <c r="D2" i="43"/>
  <c r="D36" i="43"/>
  <c r="D31" i="43"/>
  <c r="D27" i="43"/>
  <c r="D14" i="43"/>
  <c r="D23" i="43"/>
  <c r="D11" i="43"/>
  <c r="D18" i="43"/>
  <c r="T37" i="41"/>
  <c r="T39" i="15" s="1"/>
  <c r="B37" i="43"/>
  <c r="B44" i="15" s="1"/>
  <c r="E44" i="15"/>
  <c r="D7" i="43"/>
  <c r="E43" i="15"/>
  <c r="H37" i="42"/>
  <c r="W37" i="42"/>
  <c r="B37" i="42" s="1"/>
  <c r="B43" i="15" s="1"/>
  <c r="W43" i="15" s="1"/>
  <c r="C3" i="15"/>
  <c r="D11" i="6"/>
  <c r="D14" i="6"/>
  <c r="D19" i="6"/>
  <c r="D17" i="6"/>
  <c r="D18" i="6"/>
  <c r="D15" i="6"/>
  <c r="D12" i="6"/>
  <c r="D9" i="6"/>
  <c r="D10" i="6"/>
  <c r="D13" i="6"/>
  <c r="D24" i="6"/>
  <c r="D23" i="6"/>
  <c r="D7" i="6"/>
  <c r="D4" i="6"/>
  <c r="D16" i="6"/>
  <c r="D6" i="6"/>
  <c r="D21" i="6"/>
  <c r="D3" i="6"/>
  <c r="D5" i="6"/>
  <c r="D8" i="6"/>
  <c r="D20" i="6"/>
  <c r="D22" i="6"/>
  <c r="W37" i="41"/>
  <c r="B37" i="41" s="1"/>
  <c r="B42" i="15" s="1"/>
  <c r="W42" i="15" s="1"/>
  <c r="U16" i="6"/>
  <c r="L9" i="6"/>
  <c r="M9" i="6" s="1"/>
  <c r="P9" i="6" s="1"/>
  <c r="Q9" i="6" s="1"/>
  <c r="R9" i="6" s="1"/>
  <c r="W25" i="6"/>
  <c r="C42" i="15"/>
  <c r="H37" i="41"/>
  <c r="O37" i="41"/>
  <c r="L20" i="6"/>
  <c r="M20" i="6" s="1"/>
  <c r="P20" i="6" s="1"/>
  <c r="Q20" i="6" s="1"/>
  <c r="R20" i="6" s="1"/>
  <c r="F10" i="6"/>
  <c r="E3" i="15"/>
  <c r="F13" i="6"/>
  <c r="H25" i="6"/>
  <c r="F20" i="6"/>
  <c r="F19" i="6"/>
  <c r="F14" i="6"/>
  <c r="F16" i="6"/>
  <c r="F11" i="6"/>
  <c r="F12" i="6"/>
  <c r="L21" i="6"/>
  <c r="M21" i="6" s="1"/>
  <c r="P21" i="6" s="1"/>
  <c r="Q21" i="6" s="1"/>
  <c r="R21" i="6" s="1"/>
  <c r="U7" i="6"/>
  <c r="F3" i="6"/>
  <c r="B25" i="6"/>
  <c r="B3" i="15" s="1"/>
  <c r="F21" i="6"/>
  <c r="F15" i="6"/>
  <c r="F6" i="6"/>
  <c r="L23" i="6"/>
  <c r="M23" i="6" s="1"/>
  <c r="P23" i="6" s="1"/>
  <c r="Q23" i="6" s="1"/>
  <c r="R23" i="6" s="1"/>
  <c r="F22" i="6"/>
  <c r="F17" i="6"/>
  <c r="F7" i="6"/>
  <c r="F23" i="6"/>
  <c r="F18" i="6"/>
  <c r="T25" i="6"/>
  <c r="U21" i="6" s="1"/>
  <c r="O25" i="6"/>
  <c r="L8" i="6" s="1"/>
  <c r="M8" i="6" s="1"/>
  <c r="P8" i="6" s="1"/>
  <c r="Q8" i="6" s="1"/>
  <c r="R8" i="6" s="1"/>
  <c r="F8" i="6"/>
  <c r="F5" i="6"/>
  <c r="L3" i="6"/>
  <c r="W3" i="15" l="1"/>
  <c r="W38" i="15" s="1"/>
  <c r="U15" i="6"/>
  <c r="D25" i="6"/>
  <c r="L16" i="43"/>
  <c r="M16" i="43" s="1"/>
  <c r="P16" i="43" s="1"/>
  <c r="Q16" i="43" s="1"/>
  <c r="R16" i="43" s="1"/>
  <c r="L32" i="43"/>
  <c r="M32" i="43" s="1"/>
  <c r="P32" i="43" s="1"/>
  <c r="Q32" i="43" s="1"/>
  <c r="R32" i="43" s="1"/>
  <c r="L13" i="43"/>
  <c r="M13" i="43" s="1"/>
  <c r="P13" i="43" s="1"/>
  <c r="Q13" i="43" s="1"/>
  <c r="R13" i="43" s="1"/>
  <c r="L35" i="43"/>
  <c r="M35" i="43" s="1"/>
  <c r="P35" i="43" s="1"/>
  <c r="Q35" i="43" s="1"/>
  <c r="R35" i="43" s="1"/>
  <c r="L36" i="43"/>
  <c r="M36" i="43" s="1"/>
  <c r="P36" i="43" s="1"/>
  <c r="Q36" i="43" s="1"/>
  <c r="R36" i="43" s="1"/>
  <c r="L12" i="43"/>
  <c r="M12" i="43" s="1"/>
  <c r="P12" i="43" s="1"/>
  <c r="Q12" i="43" s="1"/>
  <c r="R12" i="43" s="1"/>
  <c r="L8" i="43"/>
  <c r="M8" i="43" s="1"/>
  <c r="P8" i="43" s="1"/>
  <c r="Q8" i="43" s="1"/>
  <c r="R8" i="43" s="1"/>
  <c r="L9" i="43"/>
  <c r="M9" i="43" s="1"/>
  <c r="P9" i="43" s="1"/>
  <c r="Q9" i="43" s="1"/>
  <c r="R9" i="43" s="1"/>
  <c r="L10" i="43"/>
  <c r="M10" i="43" s="1"/>
  <c r="P10" i="43" s="1"/>
  <c r="Q10" i="43" s="1"/>
  <c r="R10" i="43" s="1"/>
  <c r="L3" i="43"/>
  <c r="M3" i="43" s="1"/>
  <c r="P3" i="43" s="1"/>
  <c r="Q3" i="43" s="1"/>
  <c r="R3" i="43" s="1"/>
  <c r="L4" i="43"/>
  <c r="M4" i="43" s="1"/>
  <c r="P4" i="43" s="1"/>
  <c r="Q4" i="43" s="1"/>
  <c r="R4" i="43" s="1"/>
  <c r="L2" i="43"/>
  <c r="L20" i="43"/>
  <c r="M20" i="43" s="1"/>
  <c r="P20" i="43" s="1"/>
  <c r="Q20" i="43" s="1"/>
  <c r="R20" i="43" s="1"/>
  <c r="L25" i="43"/>
  <c r="M25" i="43" s="1"/>
  <c r="P25" i="43" s="1"/>
  <c r="Q25" i="43" s="1"/>
  <c r="R25" i="43" s="1"/>
  <c r="L29" i="43"/>
  <c r="M29" i="43" s="1"/>
  <c r="P29" i="43" s="1"/>
  <c r="Q29" i="43" s="1"/>
  <c r="R29" i="43" s="1"/>
  <c r="L33" i="43"/>
  <c r="M33" i="43" s="1"/>
  <c r="P33" i="43" s="1"/>
  <c r="Q33" i="43" s="1"/>
  <c r="R33" i="43" s="1"/>
  <c r="L15" i="43"/>
  <c r="M15" i="43" s="1"/>
  <c r="P15" i="43" s="1"/>
  <c r="Q15" i="43" s="1"/>
  <c r="R15" i="43" s="1"/>
  <c r="L19" i="43"/>
  <c r="M19" i="43" s="1"/>
  <c r="P19" i="43" s="1"/>
  <c r="Q19" i="43" s="1"/>
  <c r="R19" i="43" s="1"/>
  <c r="L24" i="43"/>
  <c r="M24" i="43" s="1"/>
  <c r="P24" i="43" s="1"/>
  <c r="Q24" i="43" s="1"/>
  <c r="R24" i="43" s="1"/>
  <c r="L7" i="43"/>
  <c r="M7" i="43" s="1"/>
  <c r="P7" i="43" s="1"/>
  <c r="Q7" i="43" s="1"/>
  <c r="R7" i="43" s="1"/>
  <c r="L28" i="43"/>
  <c r="M28" i="43" s="1"/>
  <c r="P28" i="43" s="1"/>
  <c r="Q28" i="43" s="1"/>
  <c r="R28" i="43" s="1"/>
  <c r="L18" i="43"/>
  <c r="M18" i="43" s="1"/>
  <c r="P18" i="43" s="1"/>
  <c r="Q18" i="43" s="1"/>
  <c r="R18" i="43" s="1"/>
  <c r="L11" i="43"/>
  <c r="M11" i="43" s="1"/>
  <c r="P11" i="43" s="1"/>
  <c r="Q11" i="43" s="1"/>
  <c r="R11" i="43" s="1"/>
  <c r="L6" i="43"/>
  <c r="M6" i="43" s="1"/>
  <c r="P6" i="43" s="1"/>
  <c r="Q6" i="43" s="1"/>
  <c r="R6" i="43" s="1"/>
  <c r="L23" i="43"/>
  <c r="M23" i="43" s="1"/>
  <c r="P23" i="43" s="1"/>
  <c r="Q23" i="43" s="1"/>
  <c r="R23" i="43" s="1"/>
  <c r="L14" i="43"/>
  <c r="M14" i="43" s="1"/>
  <c r="P14" i="43" s="1"/>
  <c r="Q14" i="43" s="1"/>
  <c r="R14" i="43" s="1"/>
  <c r="L27" i="43"/>
  <c r="M27" i="43" s="1"/>
  <c r="P27" i="43" s="1"/>
  <c r="Q27" i="43" s="1"/>
  <c r="R27" i="43" s="1"/>
  <c r="L31" i="43"/>
  <c r="M31" i="43" s="1"/>
  <c r="P31" i="43" s="1"/>
  <c r="Q31" i="43" s="1"/>
  <c r="R31" i="43" s="1"/>
  <c r="L17" i="43"/>
  <c r="M17" i="43" s="1"/>
  <c r="P17" i="43" s="1"/>
  <c r="Q17" i="43" s="1"/>
  <c r="R17" i="43" s="1"/>
  <c r="L5" i="43"/>
  <c r="M5" i="43" s="1"/>
  <c r="P5" i="43" s="1"/>
  <c r="Q5" i="43" s="1"/>
  <c r="R5" i="43" s="1"/>
  <c r="L22" i="43"/>
  <c r="M22" i="43" s="1"/>
  <c r="P22" i="43" s="1"/>
  <c r="Q22" i="43" s="1"/>
  <c r="R22" i="43" s="1"/>
  <c r="L26" i="43"/>
  <c r="M26" i="43" s="1"/>
  <c r="P26" i="43" s="1"/>
  <c r="Q26" i="43" s="1"/>
  <c r="R26" i="43" s="1"/>
  <c r="L34" i="43"/>
  <c r="M34" i="43" s="1"/>
  <c r="P34" i="43" s="1"/>
  <c r="Q34" i="43" s="1"/>
  <c r="R34" i="43" s="1"/>
  <c r="L21" i="43"/>
  <c r="M21" i="43" s="1"/>
  <c r="P21" i="43" s="1"/>
  <c r="Q21" i="43" s="1"/>
  <c r="R21" i="43" s="1"/>
  <c r="L30" i="43"/>
  <c r="M30" i="43" s="1"/>
  <c r="P30" i="43" s="1"/>
  <c r="Q30" i="43" s="1"/>
  <c r="R30" i="43" s="1"/>
  <c r="U13" i="6"/>
  <c r="U4" i="6"/>
  <c r="L22" i="6"/>
  <c r="M22" i="6" s="1"/>
  <c r="P22" i="6" s="1"/>
  <c r="Q22" i="6" s="1"/>
  <c r="R22" i="6" s="1"/>
  <c r="L16" i="6"/>
  <c r="M16" i="6" s="1"/>
  <c r="P16" i="6" s="1"/>
  <c r="Q16" i="6" s="1"/>
  <c r="R16" i="6" s="1"/>
  <c r="M2" i="47"/>
  <c r="P2" i="47" s="1"/>
  <c r="L37" i="47"/>
  <c r="U18" i="6"/>
  <c r="L18" i="6"/>
  <c r="M18" i="6" s="1"/>
  <c r="P18" i="6" s="1"/>
  <c r="Q18" i="6" s="1"/>
  <c r="R18" i="6" s="1"/>
  <c r="T3" i="15"/>
  <c r="H3" i="15"/>
  <c r="I3" i="15" s="1"/>
  <c r="O3" i="15"/>
  <c r="O38" i="15" s="1"/>
  <c r="E38" i="15"/>
  <c r="U23" i="6"/>
  <c r="L17" i="6"/>
  <c r="M17" i="6" s="1"/>
  <c r="P17" i="6" s="1"/>
  <c r="Q17" i="6" s="1"/>
  <c r="R17" i="6" s="1"/>
  <c r="F25" i="6"/>
  <c r="I37" i="44"/>
  <c r="I45" i="15" s="1"/>
  <c r="L2" i="45"/>
  <c r="L18" i="45"/>
  <c r="M18" i="45" s="1"/>
  <c r="P18" i="45" s="1"/>
  <c r="Q18" i="45" s="1"/>
  <c r="R18" i="45" s="1"/>
  <c r="L5" i="45"/>
  <c r="M5" i="45" s="1"/>
  <c r="P5" i="45" s="1"/>
  <c r="Q5" i="45" s="1"/>
  <c r="R5" i="45" s="1"/>
  <c r="L21" i="45"/>
  <c r="M21" i="45" s="1"/>
  <c r="P21" i="45" s="1"/>
  <c r="Q21" i="45" s="1"/>
  <c r="R21" i="45" s="1"/>
  <c r="L6" i="45"/>
  <c r="M6" i="45" s="1"/>
  <c r="P6" i="45" s="1"/>
  <c r="Q6" i="45" s="1"/>
  <c r="R6" i="45" s="1"/>
  <c r="L22" i="45"/>
  <c r="M22" i="45" s="1"/>
  <c r="P22" i="45" s="1"/>
  <c r="Q22" i="45" s="1"/>
  <c r="R22" i="45" s="1"/>
  <c r="L7" i="45"/>
  <c r="M7" i="45" s="1"/>
  <c r="P7" i="45" s="1"/>
  <c r="Q7" i="45" s="1"/>
  <c r="R7" i="45" s="1"/>
  <c r="L8" i="45"/>
  <c r="M8" i="45" s="1"/>
  <c r="P8" i="45" s="1"/>
  <c r="Q8" i="45" s="1"/>
  <c r="R8" i="45" s="1"/>
  <c r="L24" i="45"/>
  <c r="M24" i="45" s="1"/>
  <c r="P24" i="45" s="1"/>
  <c r="Q24" i="45" s="1"/>
  <c r="R24" i="45" s="1"/>
  <c r="L12" i="45"/>
  <c r="M12" i="45" s="1"/>
  <c r="P12" i="45" s="1"/>
  <c r="Q12" i="45" s="1"/>
  <c r="R12" i="45" s="1"/>
  <c r="L33" i="45"/>
  <c r="M33" i="45" s="1"/>
  <c r="P33" i="45" s="1"/>
  <c r="Q33" i="45" s="1"/>
  <c r="R33" i="45" s="1"/>
  <c r="L32" i="45"/>
  <c r="M32" i="45" s="1"/>
  <c r="P32" i="45" s="1"/>
  <c r="Q32" i="45" s="1"/>
  <c r="R32" i="45" s="1"/>
  <c r="L17" i="45"/>
  <c r="M17" i="45" s="1"/>
  <c r="P17" i="45" s="1"/>
  <c r="Q17" i="45" s="1"/>
  <c r="R17" i="45" s="1"/>
  <c r="L30" i="45"/>
  <c r="M30" i="45" s="1"/>
  <c r="P30" i="45" s="1"/>
  <c r="Q30" i="45" s="1"/>
  <c r="R30" i="45" s="1"/>
  <c r="L31" i="45"/>
  <c r="M31" i="45" s="1"/>
  <c r="P31" i="45" s="1"/>
  <c r="Q31" i="45" s="1"/>
  <c r="R31" i="45" s="1"/>
  <c r="L11" i="45"/>
  <c r="M11" i="45" s="1"/>
  <c r="P11" i="45" s="1"/>
  <c r="Q11" i="45" s="1"/>
  <c r="R11" i="45" s="1"/>
  <c r="L29" i="45"/>
  <c r="M29" i="45" s="1"/>
  <c r="P29" i="45" s="1"/>
  <c r="Q29" i="45" s="1"/>
  <c r="R29" i="45" s="1"/>
  <c r="L10" i="45"/>
  <c r="M10" i="45" s="1"/>
  <c r="P10" i="45" s="1"/>
  <c r="Q10" i="45" s="1"/>
  <c r="R10" i="45" s="1"/>
  <c r="L4" i="45"/>
  <c r="M4" i="45" s="1"/>
  <c r="P4" i="45" s="1"/>
  <c r="Q4" i="45" s="1"/>
  <c r="R4" i="45" s="1"/>
  <c r="L20" i="45"/>
  <c r="M20" i="45" s="1"/>
  <c r="P20" i="45" s="1"/>
  <c r="Q20" i="45" s="1"/>
  <c r="R20" i="45" s="1"/>
  <c r="L9" i="45"/>
  <c r="M9" i="45" s="1"/>
  <c r="P9" i="45" s="1"/>
  <c r="Q9" i="45" s="1"/>
  <c r="R9" i="45" s="1"/>
  <c r="L26" i="45"/>
  <c r="M26" i="45" s="1"/>
  <c r="P26" i="45" s="1"/>
  <c r="Q26" i="45" s="1"/>
  <c r="R26" i="45" s="1"/>
  <c r="L27" i="45"/>
  <c r="M27" i="45" s="1"/>
  <c r="P27" i="45" s="1"/>
  <c r="Q27" i="45" s="1"/>
  <c r="R27" i="45" s="1"/>
  <c r="L3" i="45"/>
  <c r="M3" i="45" s="1"/>
  <c r="P3" i="45" s="1"/>
  <c r="Q3" i="45" s="1"/>
  <c r="R3" i="45" s="1"/>
  <c r="L19" i="45"/>
  <c r="M19" i="45" s="1"/>
  <c r="P19" i="45" s="1"/>
  <c r="Q19" i="45" s="1"/>
  <c r="R19" i="45" s="1"/>
  <c r="L25" i="45"/>
  <c r="M25" i="45" s="1"/>
  <c r="P25" i="45" s="1"/>
  <c r="Q25" i="45" s="1"/>
  <c r="R25" i="45" s="1"/>
  <c r="L14" i="45"/>
  <c r="M14" i="45" s="1"/>
  <c r="P14" i="45" s="1"/>
  <c r="Q14" i="45" s="1"/>
  <c r="R14" i="45" s="1"/>
  <c r="L16" i="45"/>
  <c r="M16" i="45" s="1"/>
  <c r="P16" i="45" s="1"/>
  <c r="Q16" i="45" s="1"/>
  <c r="R16" i="45" s="1"/>
  <c r="L34" i="45"/>
  <c r="M34" i="45" s="1"/>
  <c r="P34" i="45" s="1"/>
  <c r="Q34" i="45" s="1"/>
  <c r="R34" i="45" s="1"/>
  <c r="L36" i="45"/>
  <c r="M36" i="45" s="1"/>
  <c r="P36" i="45" s="1"/>
  <c r="Q36" i="45" s="1"/>
  <c r="R36" i="45" s="1"/>
  <c r="L23" i="45"/>
  <c r="M23" i="45" s="1"/>
  <c r="P23" i="45" s="1"/>
  <c r="Q23" i="45" s="1"/>
  <c r="R23" i="45" s="1"/>
  <c r="L28" i="45"/>
  <c r="M28" i="45" s="1"/>
  <c r="P28" i="45" s="1"/>
  <c r="Q28" i="45" s="1"/>
  <c r="R28" i="45" s="1"/>
  <c r="L15" i="45"/>
  <c r="M15" i="45" s="1"/>
  <c r="P15" i="45" s="1"/>
  <c r="Q15" i="45" s="1"/>
  <c r="R15" i="45" s="1"/>
  <c r="L35" i="45"/>
  <c r="M35" i="45" s="1"/>
  <c r="P35" i="45" s="1"/>
  <c r="Q35" i="45" s="1"/>
  <c r="R35" i="45" s="1"/>
  <c r="L13" i="45"/>
  <c r="M13" i="45" s="1"/>
  <c r="P13" i="45" s="1"/>
  <c r="Q13" i="45" s="1"/>
  <c r="R13" i="45" s="1"/>
  <c r="L24" i="6"/>
  <c r="M24" i="6" s="1"/>
  <c r="P24" i="6" s="1"/>
  <c r="Q24" i="6" s="1"/>
  <c r="R24" i="6" s="1"/>
  <c r="L6" i="6"/>
  <c r="M6" i="6" s="1"/>
  <c r="P6" i="6" s="1"/>
  <c r="Q6" i="6" s="1"/>
  <c r="R6" i="6" s="1"/>
  <c r="L12" i="39"/>
  <c r="M12" i="39" s="1"/>
  <c r="P12" i="39" s="1"/>
  <c r="Q12" i="39" s="1"/>
  <c r="R12" i="39" s="1"/>
  <c r="L28" i="39"/>
  <c r="M28" i="39" s="1"/>
  <c r="P28" i="39" s="1"/>
  <c r="Q28" i="39" s="1"/>
  <c r="R28" i="39" s="1"/>
  <c r="L14" i="39"/>
  <c r="M14" i="39" s="1"/>
  <c r="P14" i="39" s="1"/>
  <c r="Q14" i="39" s="1"/>
  <c r="R14" i="39" s="1"/>
  <c r="L15" i="39"/>
  <c r="M15" i="39" s="1"/>
  <c r="P15" i="39" s="1"/>
  <c r="Q15" i="39" s="1"/>
  <c r="R15" i="39" s="1"/>
  <c r="L4" i="39"/>
  <c r="M4" i="39" s="1"/>
  <c r="P4" i="39" s="1"/>
  <c r="Q4" i="39" s="1"/>
  <c r="R4" i="39" s="1"/>
  <c r="L22" i="39"/>
  <c r="M22" i="39" s="1"/>
  <c r="P22" i="39" s="1"/>
  <c r="Q22" i="39" s="1"/>
  <c r="R22" i="39" s="1"/>
  <c r="L23" i="39"/>
  <c r="M23" i="39" s="1"/>
  <c r="P23" i="39" s="1"/>
  <c r="Q23" i="39" s="1"/>
  <c r="R23" i="39" s="1"/>
  <c r="L31" i="39"/>
  <c r="M31" i="39" s="1"/>
  <c r="P31" i="39" s="1"/>
  <c r="Q31" i="39" s="1"/>
  <c r="R31" i="39" s="1"/>
  <c r="L8" i="39"/>
  <c r="M8" i="39" s="1"/>
  <c r="P8" i="39" s="1"/>
  <c r="Q8" i="39" s="1"/>
  <c r="R8" i="39" s="1"/>
  <c r="L19" i="39"/>
  <c r="M19" i="39" s="1"/>
  <c r="P19" i="39" s="1"/>
  <c r="Q19" i="39" s="1"/>
  <c r="R19" i="39" s="1"/>
  <c r="L20" i="39"/>
  <c r="M20" i="39" s="1"/>
  <c r="P20" i="39" s="1"/>
  <c r="Q20" i="39" s="1"/>
  <c r="R20" i="39" s="1"/>
  <c r="L21" i="39"/>
  <c r="M21" i="39" s="1"/>
  <c r="P21" i="39" s="1"/>
  <c r="Q21" i="39" s="1"/>
  <c r="R21" i="39" s="1"/>
  <c r="L32" i="39"/>
  <c r="M32" i="39" s="1"/>
  <c r="P32" i="39" s="1"/>
  <c r="Q32" i="39" s="1"/>
  <c r="R32" i="39" s="1"/>
  <c r="L16" i="39"/>
  <c r="M16" i="39" s="1"/>
  <c r="P16" i="39" s="1"/>
  <c r="Q16" i="39" s="1"/>
  <c r="R16" i="39" s="1"/>
  <c r="L17" i="39"/>
  <c r="M17" i="39" s="1"/>
  <c r="P17" i="39" s="1"/>
  <c r="Q17" i="39" s="1"/>
  <c r="R17" i="39" s="1"/>
  <c r="L18" i="39"/>
  <c r="M18" i="39" s="1"/>
  <c r="P18" i="39" s="1"/>
  <c r="Q18" i="39" s="1"/>
  <c r="R18" i="39" s="1"/>
  <c r="L33" i="39"/>
  <c r="M33" i="39" s="1"/>
  <c r="P33" i="39" s="1"/>
  <c r="Q33" i="39" s="1"/>
  <c r="R33" i="39" s="1"/>
  <c r="L7" i="39"/>
  <c r="M7" i="39" s="1"/>
  <c r="P7" i="39" s="1"/>
  <c r="Q7" i="39" s="1"/>
  <c r="R7" i="39" s="1"/>
  <c r="L34" i="39"/>
  <c r="M34" i="39" s="1"/>
  <c r="P34" i="39" s="1"/>
  <c r="Q34" i="39" s="1"/>
  <c r="R34" i="39" s="1"/>
  <c r="L6" i="39"/>
  <c r="M6" i="39" s="1"/>
  <c r="P6" i="39" s="1"/>
  <c r="Q6" i="39" s="1"/>
  <c r="R6" i="39" s="1"/>
  <c r="L35" i="39"/>
  <c r="M35" i="39" s="1"/>
  <c r="P35" i="39" s="1"/>
  <c r="Q35" i="39" s="1"/>
  <c r="R35" i="39" s="1"/>
  <c r="L36" i="39"/>
  <c r="M36" i="39" s="1"/>
  <c r="P36" i="39" s="1"/>
  <c r="Q36" i="39" s="1"/>
  <c r="R36" i="39" s="1"/>
  <c r="L5" i="39"/>
  <c r="M5" i="39" s="1"/>
  <c r="P5" i="39" s="1"/>
  <c r="Q5" i="39" s="1"/>
  <c r="R5" i="39" s="1"/>
  <c r="L13" i="39"/>
  <c r="M13" i="39" s="1"/>
  <c r="P13" i="39" s="1"/>
  <c r="Q13" i="39" s="1"/>
  <c r="R13" i="39" s="1"/>
  <c r="L3" i="39"/>
  <c r="M3" i="39" s="1"/>
  <c r="P3" i="39" s="1"/>
  <c r="Q3" i="39" s="1"/>
  <c r="R3" i="39" s="1"/>
  <c r="L11" i="39"/>
  <c r="M11" i="39" s="1"/>
  <c r="P11" i="39" s="1"/>
  <c r="Q11" i="39" s="1"/>
  <c r="R11" i="39" s="1"/>
  <c r="L2" i="39"/>
  <c r="L10" i="39"/>
  <c r="M10" i="39" s="1"/>
  <c r="P10" i="39" s="1"/>
  <c r="Q10" i="39" s="1"/>
  <c r="R10" i="39" s="1"/>
  <c r="L9" i="39"/>
  <c r="M9" i="39" s="1"/>
  <c r="P9" i="39" s="1"/>
  <c r="Q9" i="39" s="1"/>
  <c r="R9" i="39" s="1"/>
  <c r="L24" i="39"/>
  <c r="M24" i="39" s="1"/>
  <c r="P24" i="39" s="1"/>
  <c r="Q24" i="39" s="1"/>
  <c r="R24" i="39" s="1"/>
  <c r="L25" i="39"/>
  <c r="M25" i="39" s="1"/>
  <c r="P25" i="39" s="1"/>
  <c r="Q25" i="39" s="1"/>
  <c r="R25" i="39" s="1"/>
  <c r="L26" i="39"/>
  <c r="M26" i="39" s="1"/>
  <c r="P26" i="39" s="1"/>
  <c r="Q26" i="39" s="1"/>
  <c r="R26" i="39" s="1"/>
  <c r="L27" i="39"/>
  <c r="M27" i="39" s="1"/>
  <c r="P27" i="39" s="1"/>
  <c r="Q27" i="39" s="1"/>
  <c r="R27" i="39" s="1"/>
  <c r="L29" i="39"/>
  <c r="M29" i="39" s="1"/>
  <c r="P29" i="39" s="1"/>
  <c r="Q29" i="39" s="1"/>
  <c r="R29" i="39" s="1"/>
  <c r="L30" i="39"/>
  <c r="M30" i="39" s="1"/>
  <c r="P30" i="39" s="1"/>
  <c r="Q30" i="39" s="1"/>
  <c r="R30" i="39" s="1"/>
  <c r="M3" i="6"/>
  <c r="P3" i="6" s="1"/>
  <c r="W44" i="15"/>
  <c r="C38" i="15"/>
  <c r="C41" i="15" s="1"/>
  <c r="L14" i="6"/>
  <c r="M14" i="6" s="1"/>
  <c r="P14" i="6" s="1"/>
  <c r="Q14" i="6" s="1"/>
  <c r="R14" i="6" s="1"/>
  <c r="H49" i="15"/>
  <c r="I37" i="40"/>
  <c r="I49" i="15" s="1"/>
  <c r="L11" i="40"/>
  <c r="M11" i="40" s="1"/>
  <c r="P11" i="40" s="1"/>
  <c r="Q11" i="40" s="1"/>
  <c r="R11" i="40" s="1"/>
  <c r="L27" i="40"/>
  <c r="M27" i="40" s="1"/>
  <c r="P27" i="40" s="1"/>
  <c r="Q27" i="40" s="1"/>
  <c r="R27" i="40" s="1"/>
  <c r="L12" i="40"/>
  <c r="M12" i="40" s="1"/>
  <c r="P12" i="40" s="1"/>
  <c r="Q12" i="40" s="1"/>
  <c r="R12" i="40" s="1"/>
  <c r="L13" i="40"/>
  <c r="M13" i="40" s="1"/>
  <c r="P13" i="40" s="1"/>
  <c r="Q13" i="40" s="1"/>
  <c r="R13" i="40" s="1"/>
  <c r="L29" i="40"/>
  <c r="M29" i="40" s="1"/>
  <c r="P29" i="40" s="1"/>
  <c r="Q29" i="40" s="1"/>
  <c r="R29" i="40" s="1"/>
  <c r="L14" i="40"/>
  <c r="M14" i="40" s="1"/>
  <c r="P14" i="40" s="1"/>
  <c r="Q14" i="40" s="1"/>
  <c r="R14" i="40" s="1"/>
  <c r="L30" i="40"/>
  <c r="M30" i="40" s="1"/>
  <c r="P30" i="40" s="1"/>
  <c r="Q30" i="40" s="1"/>
  <c r="R30" i="40" s="1"/>
  <c r="L15" i="40"/>
  <c r="M15" i="40" s="1"/>
  <c r="P15" i="40" s="1"/>
  <c r="Q15" i="40" s="1"/>
  <c r="R15" i="40" s="1"/>
  <c r="L16" i="40"/>
  <c r="M16" i="40" s="1"/>
  <c r="P16" i="40" s="1"/>
  <c r="Q16" i="40" s="1"/>
  <c r="R16" i="40" s="1"/>
  <c r="L32" i="40"/>
  <c r="M32" i="40" s="1"/>
  <c r="P32" i="40" s="1"/>
  <c r="Q32" i="40" s="1"/>
  <c r="R32" i="40" s="1"/>
  <c r="L3" i="40"/>
  <c r="M3" i="40" s="1"/>
  <c r="P3" i="40" s="1"/>
  <c r="Q3" i="40" s="1"/>
  <c r="R3" i="40" s="1"/>
  <c r="L19" i="40"/>
  <c r="M19" i="40" s="1"/>
  <c r="P19" i="40" s="1"/>
  <c r="Q19" i="40" s="1"/>
  <c r="R19" i="40" s="1"/>
  <c r="L35" i="40"/>
  <c r="M35" i="40" s="1"/>
  <c r="P35" i="40" s="1"/>
  <c r="Q35" i="40" s="1"/>
  <c r="R35" i="40" s="1"/>
  <c r="L4" i="40"/>
  <c r="M4" i="40" s="1"/>
  <c r="P4" i="40" s="1"/>
  <c r="Q4" i="40" s="1"/>
  <c r="R4" i="40" s="1"/>
  <c r="L9" i="40"/>
  <c r="M9" i="40" s="1"/>
  <c r="P9" i="40" s="1"/>
  <c r="Q9" i="40" s="1"/>
  <c r="R9" i="40" s="1"/>
  <c r="L10" i="40"/>
  <c r="M10" i="40" s="1"/>
  <c r="P10" i="40" s="1"/>
  <c r="Q10" i="40" s="1"/>
  <c r="R10" i="40" s="1"/>
  <c r="L18" i="40"/>
  <c r="M18" i="40" s="1"/>
  <c r="P18" i="40" s="1"/>
  <c r="Q18" i="40" s="1"/>
  <c r="R18" i="40" s="1"/>
  <c r="L2" i="40"/>
  <c r="L22" i="40"/>
  <c r="M22" i="40" s="1"/>
  <c r="P22" i="40" s="1"/>
  <c r="Q22" i="40" s="1"/>
  <c r="R22" i="40" s="1"/>
  <c r="L31" i="40"/>
  <c r="M31" i="40" s="1"/>
  <c r="P31" i="40" s="1"/>
  <c r="Q31" i="40" s="1"/>
  <c r="R31" i="40" s="1"/>
  <c r="L21" i="40"/>
  <c r="M21" i="40" s="1"/>
  <c r="P21" i="40" s="1"/>
  <c r="Q21" i="40" s="1"/>
  <c r="R21" i="40" s="1"/>
  <c r="L6" i="40"/>
  <c r="M6" i="40" s="1"/>
  <c r="P6" i="40" s="1"/>
  <c r="Q6" i="40" s="1"/>
  <c r="R6" i="40" s="1"/>
  <c r="L17" i="40"/>
  <c r="M17" i="40" s="1"/>
  <c r="P17" i="40" s="1"/>
  <c r="Q17" i="40" s="1"/>
  <c r="R17" i="40" s="1"/>
  <c r="L26" i="40"/>
  <c r="M26" i="40" s="1"/>
  <c r="P26" i="40" s="1"/>
  <c r="Q26" i="40" s="1"/>
  <c r="R26" i="40" s="1"/>
  <c r="L8" i="40"/>
  <c r="M8" i="40" s="1"/>
  <c r="P8" i="40" s="1"/>
  <c r="Q8" i="40" s="1"/>
  <c r="R8" i="40" s="1"/>
  <c r="L36" i="40"/>
  <c r="M36" i="40" s="1"/>
  <c r="P36" i="40" s="1"/>
  <c r="Q36" i="40" s="1"/>
  <c r="R36" i="40" s="1"/>
  <c r="L20" i="40"/>
  <c r="M20" i="40" s="1"/>
  <c r="P20" i="40" s="1"/>
  <c r="Q20" i="40" s="1"/>
  <c r="R20" i="40" s="1"/>
  <c r="L25" i="40"/>
  <c r="M25" i="40" s="1"/>
  <c r="P25" i="40" s="1"/>
  <c r="Q25" i="40" s="1"/>
  <c r="R25" i="40" s="1"/>
  <c r="L5" i="40"/>
  <c r="M5" i="40" s="1"/>
  <c r="P5" i="40" s="1"/>
  <c r="Q5" i="40" s="1"/>
  <c r="R5" i="40" s="1"/>
  <c r="L24" i="40"/>
  <c r="M24" i="40" s="1"/>
  <c r="P24" i="40" s="1"/>
  <c r="Q24" i="40" s="1"/>
  <c r="R24" i="40" s="1"/>
  <c r="L34" i="40"/>
  <c r="M34" i="40" s="1"/>
  <c r="P34" i="40" s="1"/>
  <c r="Q34" i="40" s="1"/>
  <c r="R34" i="40" s="1"/>
  <c r="L7" i="40"/>
  <c r="M7" i="40" s="1"/>
  <c r="P7" i="40" s="1"/>
  <c r="Q7" i="40" s="1"/>
  <c r="R7" i="40" s="1"/>
  <c r="L28" i="40"/>
  <c r="M28" i="40" s="1"/>
  <c r="P28" i="40" s="1"/>
  <c r="Q28" i="40" s="1"/>
  <c r="R28" i="40" s="1"/>
  <c r="L23" i="40"/>
  <c r="M23" i="40" s="1"/>
  <c r="P23" i="40" s="1"/>
  <c r="Q23" i="40" s="1"/>
  <c r="R23" i="40" s="1"/>
  <c r="L33" i="40"/>
  <c r="M33" i="40" s="1"/>
  <c r="P33" i="40" s="1"/>
  <c r="Q33" i="40" s="1"/>
  <c r="R33" i="40" s="1"/>
  <c r="L4" i="41"/>
  <c r="M4" i="41" s="1"/>
  <c r="P4" i="41" s="1"/>
  <c r="Q4" i="41" s="1"/>
  <c r="R4" i="41" s="1"/>
  <c r="L20" i="41"/>
  <c r="M20" i="41" s="1"/>
  <c r="P20" i="41" s="1"/>
  <c r="Q20" i="41" s="1"/>
  <c r="R20" i="41" s="1"/>
  <c r="L23" i="41"/>
  <c r="M23" i="41" s="1"/>
  <c r="P23" i="41" s="1"/>
  <c r="Q23" i="41" s="1"/>
  <c r="R23" i="41" s="1"/>
  <c r="L24" i="41"/>
  <c r="M24" i="41" s="1"/>
  <c r="P24" i="41" s="1"/>
  <c r="Q24" i="41" s="1"/>
  <c r="R24" i="41" s="1"/>
  <c r="L25" i="41"/>
  <c r="M25" i="41" s="1"/>
  <c r="P25" i="41" s="1"/>
  <c r="Q25" i="41" s="1"/>
  <c r="R25" i="41" s="1"/>
  <c r="L26" i="41"/>
  <c r="M26" i="41" s="1"/>
  <c r="P26" i="41" s="1"/>
  <c r="Q26" i="41" s="1"/>
  <c r="R26" i="41" s="1"/>
  <c r="L27" i="41"/>
  <c r="M27" i="41" s="1"/>
  <c r="P27" i="41" s="1"/>
  <c r="Q27" i="41" s="1"/>
  <c r="R27" i="41" s="1"/>
  <c r="L28" i="41"/>
  <c r="M28" i="41" s="1"/>
  <c r="P28" i="41" s="1"/>
  <c r="Q28" i="41" s="1"/>
  <c r="R28" i="41" s="1"/>
  <c r="L15" i="41"/>
  <c r="M15" i="41" s="1"/>
  <c r="P15" i="41" s="1"/>
  <c r="Q15" i="41" s="1"/>
  <c r="R15" i="41" s="1"/>
  <c r="L14" i="41"/>
  <c r="M14" i="41" s="1"/>
  <c r="P14" i="41" s="1"/>
  <c r="Q14" i="41" s="1"/>
  <c r="R14" i="41" s="1"/>
  <c r="L22" i="41"/>
  <c r="M22" i="41" s="1"/>
  <c r="P22" i="41" s="1"/>
  <c r="Q22" i="41" s="1"/>
  <c r="R22" i="41" s="1"/>
  <c r="L36" i="41"/>
  <c r="M36" i="41" s="1"/>
  <c r="P36" i="41" s="1"/>
  <c r="Q36" i="41" s="1"/>
  <c r="R36" i="41" s="1"/>
  <c r="L35" i="41"/>
  <c r="M35" i="41" s="1"/>
  <c r="P35" i="41" s="1"/>
  <c r="Q35" i="41" s="1"/>
  <c r="R35" i="41" s="1"/>
  <c r="L13" i="41"/>
  <c r="M13" i="41" s="1"/>
  <c r="P13" i="41" s="1"/>
  <c r="Q13" i="41" s="1"/>
  <c r="R13" i="41" s="1"/>
  <c r="L21" i="41"/>
  <c r="M21" i="41" s="1"/>
  <c r="P21" i="41" s="1"/>
  <c r="Q21" i="41" s="1"/>
  <c r="R21" i="41" s="1"/>
  <c r="L34" i="41"/>
  <c r="M34" i="41" s="1"/>
  <c r="P34" i="41" s="1"/>
  <c r="Q34" i="41" s="1"/>
  <c r="R34" i="41" s="1"/>
  <c r="L3" i="41"/>
  <c r="M3" i="41" s="1"/>
  <c r="P3" i="41" s="1"/>
  <c r="Q3" i="41" s="1"/>
  <c r="R3" i="41" s="1"/>
  <c r="L12" i="41"/>
  <c r="M12" i="41" s="1"/>
  <c r="P12" i="41" s="1"/>
  <c r="Q12" i="41" s="1"/>
  <c r="R12" i="41" s="1"/>
  <c r="L33" i="41"/>
  <c r="M33" i="41" s="1"/>
  <c r="P33" i="41" s="1"/>
  <c r="Q33" i="41" s="1"/>
  <c r="R33" i="41" s="1"/>
  <c r="L11" i="41"/>
  <c r="M11" i="41" s="1"/>
  <c r="P11" i="41" s="1"/>
  <c r="Q11" i="41" s="1"/>
  <c r="R11" i="41" s="1"/>
  <c r="L31" i="41"/>
  <c r="M31" i="41" s="1"/>
  <c r="P31" i="41" s="1"/>
  <c r="Q31" i="41" s="1"/>
  <c r="R31" i="41" s="1"/>
  <c r="L2" i="41"/>
  <c r="L19" i="41"/>
  <c r="M19" i="41" s="1"/>
  <c r="P19" i="41" s="1"/>
  <c r="Q19" i="41" s="1"/>
  <c r="R19" i="41" s="1"/>
  <c r="L30" i="41"/>
  <c r="M30" i="41" s="1"/>
  <c r="P30" i="41" s="1"/>
  <c r="Q30" i="41" s="1"/>
  <c r="R30" i="41" s="1"/>
  <c r="L10" i="41"/>
  <c r="M10" i="41" s="1"/>
  <c r="P10" i="41" s="1"/>
  <c r="Q10" i="41" s="1"/>
  <c r="R10" i="41" s="1"/>
  <c r="L29" i="41"/>
  <c r="M29" i="41" s="1"/>
  <c r="P29" i="41" s="1"/>
  <c r="Q29" i="41" s="1"/>
  <c r="R29" i="41" s="1"/>
  <c r="L7" i="41"/>
  <c r="M7" i="41" s="1"/>
  <c r="P7" i="41" s="1"/>
  <c r="Q7" i="41" s="1"/>
  <c r="R7" i="41" s="1"/>
  <c r="L16" i="41"/>
  <c r="M16" i="41" s="1"/>
  <c r="P16" i="41" s="1"/>
  <c r="Q16" i="41" s="1"/>
  <c r="R16" i="41" s="1"/>
  <c r="L6" i="41"/>
  <c r="M6" i="41" s="1"/>
  <c r="P6" i="41" s="1"/>
  <c r="Q6" i="41" s="1"/>
  <c r="R6" i="41" s="1"/>
  <c r="L8" i="41"/>
  <c r="M8" i="41" s="1"/>
  <c r="P8" i="41" s="1"/>
  <c r="Q8" i="41" s="1"/>
  <c r="R8" i="41" s="1"/>
  <c r="L18" i="41"/>
  <c r="M18" i="41" s="1"/>
  <c r="P18" i="41" s="1"/>
  <c r="Q18" i="41" s="1"/>
  <c r="R18" i="41" s="1"/>
  <c r="L32" i="41"/>
  <c r="M32" i="41" s="1"/>
  <c r="P32" i="41" s="1"/>
  <c r="Q32" i="41" s="1"/>
  <c r="R32" i="41" s="1"/>
  <c r="L9" i="41"/>
  <c r="M9" i="41" s="1"/>
  <c r="P9" i="41" s="1"/>
  <c r="Q9" i="41" s="1"/>
  <c r="R9" i="41" s="1"/>
  <c r="L5" i="41"/>
  <c r="M5" i="41" s="1"/>
  <c r="P5" i="41" s="1"/>
  <c r="Q5" i="41" s="1"/>
  <c r="R5" i="41" s="1"/>
  <c r="L17" i="41"/>
  <c r="M17" i="41" s="1"/>
  <c r="P17" i="41" s="1"/>
  <c r="Q17" i="41" s="1"/>
  <c r="R17" i="41" s="1"/>
  <c r="W46" i="15"/>
  <c r="H48" i="15"/>
  <c r="I37" i="47"/>
  <c r="I48" i="15" s="1"/>
  <c r="U14" i="6"/>
  <c r="U11" i="6"/>
  <c r="U5" i="6"/>
  <c r="U17" i="6"/>
  <c r="U3" i="6"/>
  <c r="U10" i="6"/>
  <c r="U9" i="6"/>
  <c r="U24" i="6"/>
  <c r="U19" i="6"/>
  <c r="U8" i="6"/>
  <c r="U12" i="6"/>
  <c r="U22" i="6"/>
  <c r="U20" i="6"/>
  <c r="U6" i="6"/>
  <c r="L5" i="6"/>
  <c r="M5" i="6" s="1"/>
  <c r="P5" i="6" s="1"/>
  <c r="Q5" i="6" s="1"/>
  <c r="R5" i="6" s="1"/>
  <c r="L13" i="6"/>
  <c r="M13" i="6" s="1"/>
  <c r="P13" i="6" s="1"/>
  <c r="Q13" i="6" s="1"/>
  <c r="R13" i="6" s="1"/>
  <c r="L4" i="6"/>
  <c r="M4" i="6" s="1"/>
  <c r="P4" i="6" s="1"/>
  <c r="Q4" i="6" s="1"/>
  <c r="R4" i="6" s="1"/>
  <c r="L12" i="6"/>
  <c r="M12" i="6" s="1"/>
  <c r="P12" i="6" s="1"/>
  <c r="Q12" i="6" s="1"/>
  <c r="R12" i="6" s="1"/>
  <c r="L10" i="6"/>
  <c r="M10" i="6" s="1"/>
  <c r="P10" i="6" s="1"/>
  <c r="Q10" i="6" s="1"/>
  <c r="R10" i="6" s="1"/>
  <c r="I37" i="43"/>
  <c r="I44" i="15" s="1"/>
  <c r="L19" i="6"/>
  <c r="M19" i="6" s="1"/>
  <c r="P19" i="6" s="1"/>
  <c r="Q19" i="6" s="1"/>
  <c r="R19" i="6" s="1"/>
  <c r="I25" i="6"/>
  <c r="H42" i="15"/>
  <c r="I37" i="41"/>
  <c r="I42" i="15" s="1"/>
  <c r="L7" i="6"/>
  <c r="M7" i="6" s="1"/>
  <c r="P7" i="6" s="1"/>
  <c r="Q7" i="6" s="1"/>
  <c r="R7" i="6" s="1"/>
  <c r="H43" i="15"/>
  <c r="I37" i="42"/>
  <c r="I43" i="15" s="1"/>
  <c r="L6" i="44"/>
  <c r="M6" i="44" s="1"/>
  <c r="P6" i="44" s="1"/>
  <c r="Q6" i="44" s="1"/>
  <c r="R6" i="44" s="1"/>
  <c r="L22" i="44"/>
  <c r="M22" i="44" s="1"/>
  <c r="P22" i="44" s="1"/>
  <c r="Q22" i="44" s="1"/>
  <c r="R22" i="44" s="1"/>
  <c r="L11" i="44"/>
  <c r="M11" i="44" s="1"/>
  <c r="P11" i="44" s="1"/>
  <c r="Q11" i="44" s="1"/>
  <c r="R11" i="44" s="1"/>
  <c r="L13" i="44"/>
  <c r="M13" i="44" s="1"/>
  <c r="P13" i="44" s="1"/>
  <c r="Q13" i="44" s="1"/>
  <c r="R13" i="44" s="1"/>
  <c r="L9" i="44"/>
  <c r="M9" i="44" s="1"/>
  <c r="P9" i="44" s="1"/>
  <c r="Q9" i="44" s="1"/>
  <c r="R9" i="44" s="1"/>
  <c r="L33" i="44"/>
  <c r="M33" i="44" s="1"/>
  <c r="P33" i="44" s="1"/>
  <c r="Q33" i="44" s="1"/>
  <c r="R33" i="44" s="1"/>
  <c r="L8" i="44"/>
  <c r="M8" i="44" s="1"/>
  <c r="P8" i="44" s="1"/>
  <c r="Q8" i="44" s="1"/>
  <c r="R8" i="44" s="1"/>
  <c r="L34" i="44"/>
  <c r="M34" i="44" s="1"/>
  <c r="P34" i="44" s="1"/>
  <c r="Q34" i="44" s="1"/>
  <c r="R34" i="44" s="1"/>
  <c r="L35" i="44"/>
  <c r="M35" i="44" s="1"/>
  <c r="P35" i="44" s="1"/>
  <c r="Q35" i="44" s="1"/>
  <c r="R35" i="44" s="1"/>
  <c r="L7" i="44"/>
  <c r="M7" i="44" s="1"/>
  <c r="P7" i="44" s="1"/>
  <c r="Q7" i="44" s="1"/>
  <c r="R7" i="44" s="1"/>
  <c r="L36" i="44"/>
  <c r="M36" i="44" s="1"/>
  <c r="P36" i="44" s="1"/>
  <c r="Q36" i="44" s="1"/>
  <c r="R36" i="44" s="1"/>
  <c r="L5" i="44"/>
  <c r="M5" i="44" s="1"/>
  <c r="P5" i="44" s="1"/>
  <c r="Q5" i="44" s="1"/>
  <c r="R5" i="44" s="1"/>
  <c r="L17" i="44"/>
  <c r="M17" i="44" s="1"/>
  <c r="P17" i="44" s="1"/>
  <c r="Q17" i="44" s="1"/>
  <c r="R17" i="44" s="1"/>
  <c r="L18" i="44"/>
  <c r="M18" i="44" s="1"/>
  <c r="P18" i="44" s="1"/>
  <c r="Q18" i="44" s="1"/>
  <c r="R18" i="44" s="1"/>
  <c r="L19" i="44"/>
  <c r="M19" i="44" s="1"/>
  <c r="P19" i="44" s="1"/>
  <c r="Q19" i="44" s="1"/>
  <c r="R19" i="44" s="1"/>
  <c r="L20" i="44"/>
  <c r="M20" i="44" s="1"/>
  <c r="P20" i="44" s="1"/>
  <c r="Q20" i="44" s="1"/>
  <c r="R20" i="44" s="1"/>
  <c r="L21" i="44"/>
  <c r="M21" i="44" s="1"/>
  <c r="P21" i="44" s="1"/>
  <c r="Q21" i="44" s="1"/>
  <c r="R21" i="44" s="1"/>
  <c r="L23" i="44"/>
  <c r="M23" i="44" s="1"/>
  <c r="P23" i="44" s="1"/>
  <c r="Q23" i="44" s="1"/>
  <c r="R23" i="44" s="1"/>
  <c r="L24" i="44"/>
  <c r="M24" i="44" s="1"/>
  <c r="P24" i="44" s="1"/>
  <c r="Q24" i="44" s="1"/>
  <c r="R24" i="44" s="1"/>
  <c r="L4" i="44"/>
  <c r="M4" i="44" s="1"/>
  <c r="P4" i="44" s="1"/>
  <c r="Q4" i="44" s="1"/>
  <c r="R4" i="44" s="1"/>
  <c r="L14" i="44"/>
  <c r="M14" i="44" s="1"/>
  <c r="P14" i="44" s="1"/>
  <c r="Q14" i="44" s="1"/>
  <c r="R14" i="44" s="1"/>
  <c r="L15" i="44"/>
  <c r="M15" i="44" s="1"/>
  <c r="P15" i="44" s="1"/>
  <c r="Q15" i="44" s="1"/>
  <c r="R15" i="44" s="1"/>
  <c r="L16" i="44"/>
  <c r="M16" i="44" s="1"/>
  <c r="P16" i="44" s="1"/>
  <c r="Q16" i="44" s="1"/>
  <c r="R16" i="44" s="1"/>
  <c r="L25" i="44"/>
  <c r="M25" i="44" s="1"/>
  <c r="P25" i="44" s="1"/>
  <c r="Q25" i="44" s="1"/>
  <c r="R25" i="44" s="1"/>
  <c r="L3" i="44"/>
  <c r="M3" i="44" s="1"/>
  <c r="P3" i="44" s="1"/>
  <c r="Q3" i="44" s="1"/>
  <c r="R3" i="44" s="1"/>
  <c r="L2" i="44"/>
  <c r="L12" i="44"/>
  <c r="M12" i="44" s="1"/>
  <c r="P12" i="44" s="1"/>
  <c r="Q12" i="44" s="1"/>
  <c r="R12" i="44" s="1"/>
  <c r="L30" i="44"/>
  <c r="M30" i="44" s="1"/>
  <c r="P30" i="44" s="1"/>
  <c r="Q30" i="44" s="1"/>
  <c r="R30" i="44" s="1"/>
  <c r="L27" i="44"/>
  <c r="M27" i="44" s="1"/>
  <c r="P27" i="44" s="1"/>
  <c r="Q27" i="44" s="1"/>
  <c r="R27" i="44" s="1"/>
  <c r="L32" i="44"/>
  <c r="M32" i="44" s="1"/>
  <c r="P32" i="44" s="1"/>
  <c r="Q32" i="44" s="1"/>
  <c r="R32" i="44" s="1"/>
  <c r="L10" i="44"/>
  <c r="M10" i="44" s="1"/>
  <c r="P10" i="44" s="1"/>
  <c r="Q10" i="44" s="1"/>
  <c r="R10" i="44" s="1"/>
  <c r="L26" i="44"/>
  <c r="M26" i="44" s="1"/>
  <c r="P26" i="44" s="1"/>
  <c r="Q26" i="44" s="1"/>
  <c r="R26" i="44" s="1"/>
  <c r="L29" i="44"/>
  <c r="M29" i="44" s="1"/>
  <c r="P29" i="44" s="1"/>
  <c r="Q29" i="44" s="1"/>
  <c r="R29" i="44" s="1"/>
  <c r="L31" i="44"/>
  <c r="M31" i="44" s="1"/>
  <c r="P31" i="44" s="1"/>
  <c r="Q31" i="44" s="1"/>
  <c r="R31" i="44" s="1"/>
  <c r="L28" i="44"/>
  <c r="M28" i="44" s="1"/>
  <c r="P28" i="44" s="1"/>
  <c r="Q28" i="44" s="1"/>
  <c r="R28" i="44" s="1"/>
  <c r="L7" i="46"/>
  <c r="M7" i="46" s="1"/>
  <c r="P7" i="46" s="1"/>
  <c r="Q7" i="46" s="1"/>
  <c r="R7" i="46" s="1"/>
  <c r="L23" i="46"/>
  <c r="M23" i="46" s="1"/>
  <c r="P23" i="46" s="1"/>
  <c r="Q23" i="46" s="1"/>
  <c r="R23" i="46" s="1"/>
  <c r="L8" i="46"/>
  <c r="M8" i="46" s="1"/>
  <c r="P8" i="46" s="1"/>
  <c r="Q8" i="46" s="1"/>
  <c r="R8" i="46" s="1"/>
  <c r="L24" i="46"/>
  <c r="M24" i="46" s="1"/>
  <c r="P24" i="46" s="1"/>
  <c r="Q24" i="46" s="1"/>
  <c r="R24" i="46" s="1"/>
  <c r="L9" i="46"/>
  <c r="M9" i="46" s="1"/>
  <c r="P9" i="46" s="1"/>
  <c r="Q9" i="46" s="1"/>
  <c r="R9" i="46" s="1"/>
  <c r="L25" i="46"/>
  <c r="M25" i="46" s="1"/>
  <c r="P25" i="46" s="1"/>
  <c r="Q25" i="46" s="1"/>
  <c r="R25" i="46" s="1"/>
  <c r="L13" i="46"/>
  <c r="M13" i="46" s="1"/>
  <c r="P13" i="46" s="1"/>
  <c r="Q13" i="46" s="1"/>
  <c r="R13" i="46" s="1"/>
  <c r="L29" i="46"/>
  <c r="M29" i="46" s="1"/>
  <c r="P29" i="46" s="1"/>
  <c r="Q29" i="46" s="1"/>
  <c r="R29" i="46" s="1"/>
  <c r="L14" i="46"/>
  <c r="M14" i="46" s="1"/>
  <c r="P14" i="46" s="1"/>
  <c r="Q14" i="46" s="1"/>
  <c r="R14" i="46" s="1"/>
  <c r="L21" i="46"/>
  <c r="M21" i="46" s="1"/>
  <c r="P21" i="46" s="1"/>
  <c r="Q21" i="46" s="1"/>
  <c r="R21" i="46" s="1"/>
  <c r="L3" i="46"/>
  <c r="M3" i="46" s="1"/>
  <c r="P3" i="46" s="1"/>
  <c r="Q3" i="46" s="1"/>
  <c r="R3" i="46" s="1"/>
  <c r="L28" i="46"/>
  <c r="M28" i="46" s="1"/>
  <c r="P28" i="46" s="1"/>
  <c r="Q28" i="46" s="1"/>
  <c r="R28" i="46" s="1"/>
  <c r="L36" i="46"/>
  <c r="M36" i="46" s="1"/>
  <c r="P36" i="46" s="1"/>
  <c r="Q36" i="46" s="1"/>
  <c r="R36" i="46" s="1"/>
  <c r="L20" i="46"/>
  <c r="M20" i="46" s="1"/>
  <c r="P20" i="46" s="1"/>
  <c r="Q20" i="46" s="1"/>
  <c r="R20" i="46" s="1"/>
  <c r="L27" i="46"/>
  <c r="M27" i="46" s="1"/>
  <c r="P27" i="46" s="1"/>
  <c r="Q27" i="46" s="1"/>
  <c r="R27" i="46" s="1"/>
  <c r="L2" i="46"/>
  <c r="L26" i="46"/>
  <c r="M26" i="46" s="1"/>
  <c r="P26" i="46" s="1"/>
  <c r="Q26" i="46" s="1"/>
  <c r="R26" i="46" s="1"/>
  <c r="L35" i="46"/>
  <c r="M35" i="46" s="1"/>
  <c r="P35" i="46" s="1"/>
  <c r="Q35" i="46" s="1"/>
  <c r="R35" i="46" s="1"/>
  <c r="L12" i="46"/>
  <c r="M12" i="46" s="1"/>
  <c r="P12" i="46" s="1"/>
  <c r="Q12" i="46" s="1"/>
  <c r="R12" i="46" s="1"/>
  <c r="L19" i="46"/>
  <c r="M19" i="46" s="1"/>
  <c r="P19" i="46" s="1"/>
  <c r="Q19" i="46" s="1"/>
  <c r="R19" i="46" s="1"/>
  <c r="L34" i="46"/>
  <c r="M34" i="46" s="1"/>
  <c r="P34" i="46" s="1"/>
  <c r="Q34" i="46" s="1"/>
  <c r="R34" i="46" s="1"/>
  <c r="L6" i="46"/>
  <c r="M6" i="46" s="1"/>
  <c r="P6" i="46" s="1"/>
  <c r="Q6" i="46" s="1"/>
  <c r="R6" i="46" s="1"/>
  <c r="L11" i="46"/>
  <c r="M11" i="46" s="1"/>
  <c r="P11" i="46" s="1"/>
  <c r="Q11" i="46" s="1"/>
  <c r="R11" i="46" s="1"/>
  <c r="L18" i="46"/>
  <c r="M18" i="46" s="1"/>
  <c r="P18" i="46" s="1"/>
  <c r="Q18" i="46" s="1"/>
  <c r="R18" i="46" s="1"/>
  <c r="L33" i="46"/>
  <c r="M33" i="46" s="1"/>
  <c r="P33" i="46" s="1"/>
  <c r="Q33" i="46" s="1"/>
  <c r="R33" i="46" s="1"/>
  <c r="L5" i="46"/>
  <c r="M5" i="46" s="1"/>
  <c r="P5" i="46" s="1"/>
  <c r="Q5" i="46" s="1"/>
  <c r="R5" i="46" s="1"/>
  <c r="L10" i="46"/>
  <c r="M10" i="46" s="1"/>
  <c r="P10" i="46" s="1"/>
  <c r="Q10" i="46" s="1"/>
  <c r="R10" i="46" s="1"/>
  <c r="L17" i="46"/>
  <c r="M17" i="46" s="1"/>
  <c r="P17" i="46" s="1"/>
  <c r="Q17" i="46" s="1"/>
  <c r="R17" i="46" s="1"/>
  <c r="L32" i="46"/>
  <c r="M32" i="46" s="1"/>
  <c r="P32" i="46" s="1"/>
  <c r="Q32" i="46" s="1"/>
  <c r="R32" i="46" s="1"/>
  <c r="L31" i="46"/>
  <c r="M31" i="46" s="1"/>
  <c r="P31" i="46" s="1"/>
  <c r="Q31" i="46" s="1"/>
  <c r="R31" i="46" s="1"/>
  <c r="L16" i="46"/>
  <c r="M16" i="46" s="1"/>
  <c r="P16" i="46" s="1"/>
  <c r="Q16" i="46" s="1"/>
  <c r="R16" i="46" s="1"/>
  <c r="L15" i="46"/>
  <c r="M15" i="46" s="1"/>
  <c r="P15" i="46" s="1"/>
  <c r="Q15" i="46" s="1"/>
  <c r="R15" i="46" s="1"/>
  <c r="L30" i="46"/>
  <c r="M30" i="46" s="1"/>
  <c r="P30" i="46" s="1"/>
  <c r="Q30" i="46" s="1"/>
  <c r="R30" i="46" s="1"/>
  <c r="L4" i="46"/>
  <c r="M4" i="46" s="1"/>
  <c r="P4" i="46" s="1"/>
  <c r="Q4" i="46" s="1"/>
  <c r="R4" i="46" s="1"/>
  <c r="L22" i="46"/>
  <c r="M22" i="46" s="1"/>
  <c r="P22" i="46" s="1"/>
  <c r="Q22" i="46" s="1"/>
  <c r="R22" i="46" s="1"/>
  <c r="L11" i="6"/>
  <c r="M11" i="6" s="1"/>
  <c r="P11" i="6" s="1"/>
  <c r="Q11" i="6" s="1"/>
  <c r="R11" i="6" s="1"/>
  <c r="L15" i="6"/>
  <c r="M15" i="6" s="1"/>
  <c r="P15" i="6" s="1"/>
  <c r="Q15" i="6" s="1"/>
  <c r="R15" i="6" s="1"/>
  <c r="M2" i="42"/>
  <c r="P2" i="42" s="1"/>
  <c r="L37" i="42"/>
  <c r="L37" i="43" l="1"/>
  <c r="M2" i="43"/>
  <c r="P2" i="43" s="1"/>
  <c r="L37" i="44"/>
  <c r="M2" i="44"/>
  <c r="P2" i="44" s="1"/>
  <c r="Q2" i="47"/>
  <c r="R2" i="47" s="1"/>
  <c r="Q37" i="47"/>
  <c r="E41" i="15"/>
  <c r="B38" i="15"/>
  <c r="B41" i="15" s="1"/>
  <c r="H38" i="15"/>
  <c r="L37" i="39"/>
  <c r="M2" i="39"/>
  <c r="P2" i="39" s="1"/>
  <c r="L11" i="15"/>
  <c r="M11" i="15" s="1"/>
  <c r="P11" i="15" s="1"/>
  <c r="Q11" i="15" s="1"/>
  <c r="R11" i="15" s="1"/>
  <c r="L27" i="15"/>
  <c r="M27" i="15" s="1"/>
  <c r="P27" i="15" s="1"/>
  <c r="Q27" i="15" s="1"/>
  <c r="R27" i="15" s="1"/>
  <c r="L12" i="15"/>
  <c r="M12" i="15" s="1"/>
  <c r="P12" i="15" s="1"/>
  <c r="Q12" i="15" s="1"/>
  <c r="R12" i="15" s="1"/>
  <c r="L13" i="15"/>
  <c r="M13" i="15" s="1"/>
  <c r="P13" i="15" s="1"/>
  <c r="Q13" i="15" s="1"/>
  <c r="R13" i="15" s="1"/>
  <c r="L29" i="15"/>
  <c r="M29" i="15" s="1"/>
  <c r="P29" i="15" s="1"/>
  <c r="Q29" i="15" s="1"/>
  <c r="R29" i="15" s="1"/>
  <c r="L14" i="15"/>
  <c r="M14" i="15" s="1"/>
  <c r="P14" i="15" s="1"/>
  <c r="Q14" i="15" s="1"/>
  <c r="R14" i="15" s="1"/>
  <c r="L30" i="15"/>
  <c r="M30" i="15" s="1"/>
  <c r="P30" i="15" s="1"/>
  <c r="Q30" i="15" s="1"/>
  <c r="R30" i="15" s="1"/>
  <c r="L16" i="15"/>
  <c r="M16" i="15" s="1"/>
  <c r="P16" i="15" s="1"/>
  <c r="Q16" i="15" s="1"/>
  <c r="R16" i="15" s="1"/>
  <c r="L32" i="15"/>
  <c r="M32" i="15" s="1"/>
  <c r="P32" i="15" s="1"/>
  <c r="Q32" i="15" s="1"/>
  <c r="R32" i="15" s="1"/>
  <c r="L17" i="15"/>
  <c r="M17" i="15" s="1"/>
  <c r="P17" i="15" s="1"/>
  <c r="Q17" i="15" s="1"/>
  <c r="R17" i="15" s="1"/>
  <c r="L3" i="15"/>
  <c r="L19" i="15"/>
  <c r="M19" i="15" s="1"/>
  <c r="P19" i="15" s="1"/>
  <c r="Q19" i="15" s="1"/>
  <c r="R19" i="15" s="1"/>
  <c r="L35" i="15"/>
  <c r="M35" i="15" s="1"/>
  <c r="P35" i="15" s="1"/>
  <c r="Q35" i="15" s="1"/>
  <c r="R35" i="15" s="1"/>
  <c r="L4" i="15"/>
  <c r="M4" i="15" s="1"/>
  <c r="P4" i="15" s="1"/>
  <c r="Q4" i="15" s="1"/>
  <c r="R4" i="15" s="1"/>
  <c r="L5" i="15"/>
  <c r="M5" i="15" s="1"/>
  <c r="P5" i="15" s="1"/>
  <c r="Q5" i="15" s="1"/>
  <c r="R5" i="15" s="1"/>
  <c r="L6" i="15"/>
  <c r="M6" i="15" s="1"/>
  <c r="P6" i="15" s="1"/>
  <c r="Q6" i="15" s="1"/>
  <c r="R6" i="15" s="1"/>
  <c r="L22" i="15"/>
  <c r="M22" i="15" s="1"/>
  <c r="P22" i="15" s="1"/>
  <c r="Q22" i="15" s="1"/>
  <c r="R22" i="15" s="1"/>
  <c r="L10" i="15"/>
  <c r="M10" i="15" s="1"/>
  <c r="P10" i="15" s="1"/>
  <c r="Q10" i="15" s="1"/>
  <c r="R10" i="15" s="1"/>
  <c r="L26" i="15"/>
  <c r="M26" i="15" s="1"/>
  <c r="P26" i="15" s="1"/>
  <c r="Q26" i="15" s="1"/>
  <c r="R26" i="15" s="1"/>
  <c r="L24" i="15"/>
  <c r="M24" i="15" s="1"/>
  <c r="P24" i="15" s="1"/>
  <c r="Q24" i="15" s="1"/>
  <c r="R24" i="15" s="1"/>
  <c r="L8" i="15"/>
  <c r="M8" i="15" s="1"/>
  <c r="P8" i="15" s="1"/>
  <c r="Q8" i="15" s="1"/>
  <c r="R8" i="15" s="1"/>
  <c r="L20" i="15"/>
  <c r="M20" i="15" s="1"/>
  <c r="P20" i="15" s="1"/>
  <c r="Q20" i="15" s="1"/>
  <c r="R20" i="15" s="1"/>
  <c r="L34" i="15"/>
  <c r="M34" i="15" s="1"/>
  <c r="P34" i="15" s="1"/>
  <c r="Q34" i="15" s="1"/>
  <c r="R34" i="15" s="1"/>
  <c r="L23" i="15"/>
  <c r="M23" i="15" s="1"/>
  <c r="P23" i="15" s="1"/>
  <c r="Q23" i="15" s="1"/>
  <c r="R23" i="15" s="1"/>
  <c r="L37" i="15"/>
  <c r="M37" i="15" s="1"/>
  <c r="P37" i="15" s="1"/>
  <c r="Q37" i="15" s="1"/>
  <c r="R37" i="15" s="1"/>
  <c r="L9" i="15"/>
  <c r="M9" i="15" s="1"/>
  <c r="P9" i="15" s="1"/>
  <c r="Q9" i="15" s="1"/>
  <c r="R9" i="15" s="1"/>
  <c r="L18" i="15"/>
  <c r="M18" i="15" s="1"/>
  <c r="P18" i="15" s="1"/>
  <c r="Q18" i="15" s="1"/>
  <c r="R18" i="15" s="1"/>
  <c r="L28" i="15"/>
  <c r="M28" i="15" s="1"/>
  <c r="P28" i="15" s="1"/>
  <c r="Q28" i="15" s="1"/>
  <c r="R28" i="15" s="1"/>
  <c r="L7" i="15"/>
  <c r="M7" i="15" s="1"/>
  <c r="P7" i="15" s="1"/>
  <c r="Q7" i="15" s="1"/>
  <c r="R7" i="15" s="1"/>
  <c r="L36" i="15"/>
  <c r="M36" i="15" s="1"/>
  <c r="P36" i="15" s="1"/>
  <c r="Q36" i="15" s="1"/>
  <c r="R36" i="15" s="1"/>
  <c r="L25" i="15"/>
  <c r="M25" i="15" s="1"/>
  <c r="P25" i="15" s="1"/>
  <c r="Q25" i="15" s="1"/>
  <c r="R25" i="15" s="1"/>
  <c r="L31" i="15"/>
  <c r="M31" i="15" s="1"/>
  <c r="P31" i="15" s="1"/>
  <c r="Q31" i="15" s="1"/>
  <c r="R31" i="15" s="1"/>
  <c r="L21" i="15"/>
  <c r="M21" i="15" s="1"/>
  <c r="P21" i="15" s="1"/>
  <c r="Q21" i="15" s="1"/>
  <c r="R21" i="15" s="1"/>
  <c r="L33" i="15"/>
  <c r="M33" i="15" s="1"/>
  <c r="P33" i="15" s="1"/>
  <c r="Q33" i="15" s="1"/>
  <c r="R33" i="15" s="1"/>
  <c r="L15" i="15"/>
  <c r="M15" i="15" s="1"/>
  <c r="P15" i="15" s="1"/>
  <c r="Q15" i="15" s="1"/>
  <c r="R15" i="15" s="1"/>
  <c r="Q37" i="42"/>
  <c r="Q2" i="42"/>
  <c r="R2" i="42" s="1"/>
  <c r="L37" i="41"/>
  <c r="M2" i="41"/>
  <c r="P2" i="41" s="1"/>
  <c r="L25" i="6"/>
  <c r="Q3" i="6"/>
  <c r="R3" i="6" s="1"/>
  <c r="Q25" i="6"/>
  <c r="T38" i="15"/>
  <c r="T48" i="15" s="1"/>
  <c r="U3" i="15" s="1"/>
  <c r="M2" i="45"/>
  <c r="P2" i="45" s="1"/>
  <c r="L37" i="45"/>
  <c r="M2" i="46"/>
  <c r="P2" i="46" s="1"/>
  <c r="L37" i="46"/>
  <c r="M2" i="40"/>
  <c r="P2" i="40" s="1"/>
  <c r="L37" i="40"/>
  <c r="C51" i="15"/>
  <c r="D41" i="15" s="1"/>
  <c r="Q2" i="41" l="1"/>
  <c r="R2" i="41" s="1"/>
  <c r="Q37" i="41"/>
  <c r="Q2" i="39"/>
  <c r="R2" i="39" s="1"/>
  <c r="Q37" i="39"/>
  <c r="Q2" i="46"/>
  <c r="R2" i="46" s="1"/>
  <c r="Q37" i="46"/>
  <c r="Q2" i="45"/>
  <c r="R2" i="45" s="1"/>
  <c r="Q37" i="45"/>
  <c r="M3" i="15"/>
  <c r="P3" i="15" s="1"/>
  <c r="Q3" i="15" s="1"/>
  <c r="R3" i="15" s="1"/>
  <c r="L38" i="15"/>
  <c r="R37" i="47"/>
  <c r="R45" i="15" s="1"/>
  <c r="Q2" i="43"/>
  <c r="R2" i="43" s="1"/>
  <c r="Q37" i="43"/>
  <c r="Q2" i="40"/>
  <c r="R2" i="40" s="1"/>
  <c r="Q37" i="40"/>
  <c r="H41" i="15"/>
  <c r="I38" i="15"/>
  <c r="I41" i="15" s="1"/>
  <c r="R37" i="42"/>
  <c r="R40" i="15" s="1"/>
  <c r="W41" i="15"/>
  <c r="W51" i="15" s="1"/>
  <c r="E51" i="15"/>
  <c r="F41" i="15" s="1"/>
  <c r="U5" i="15"/>
  <c r="U21" i="15"/>
  <c r="U37" i="15"/>
  <c r="U8" i="15"/>
  <c r="U11" i="15"/>
  <c r="U12" i="15"/>
  <c r="U9" i="15"/>
  <c r="U22" i="15"/>
  <c r="U15" i="15"/>
  <c r="U28" i="15"/>
  <c r="U32" i="15"/>
  <c r="U24" i="15"/>
  <c r="U6" i="15"/>
  <c r="U27" i="15"/>
  <c r="U19" i="15"/>
  <c r="U28" i="41"/>
  <c r="U8" i="43"/>
  <c r="U35" i="15"/>
  <c r="U16" i="41"/>
  <c r="U25" i="41"/>
  <c r="U26" i="41"/>
  <c r="U7" i="41"/>
  <c r="U30" i="15"/>
  <c r="U14" i="15"/>
  <c r="U25" i="42"/>
  <c r="U27" i="42"/>
  <c r="U2" i="41"/>
  <c r="U24" i="41"/>
  <c r="U15" i="42"/>
  <c r="U15" i="41"/>
  <c r="U29" i="41"/>
  <c r="U9" i="41"/>
  <c r="U13" i="41"/>
  <c r="U31" i="41"/>
  <c r="U5" i="42"/>
  <c r="U14" i="42"/>
  <c r="U30" i="42"/>
  <c r="U4" i="42"/>
  <c r="U13" i="42"/>
  <c r="U36" i="42"/>
  <c r="U35" i="41"/>
  <c r="U24" i="43"/>
  <c r="U6" i="41"/>
  <c r="U33" i="42"/>
  <c r="U3" i="44"/>
  <c r="U14" i="44"/>
  <c r="U25" i="44"/>
  <c r="U3" i="41"/>
  <c r="U9" i="42"/>
  <c r="U11" i="42"/>
  <c r="U21" i="42"/>
  <c r="U9" i="43"/>
  <c r="U16" i="43"/>
  <c r="U34" i="43"/>
  <c r="U12" i="41"/>
  <c r="U21" i="43"/>
  <c r="U10" i="44"/>
  <c r="U29" i="44"/>
  <c r="U14" i="45"/>
  <c r="U32" i="42"/>
  <c r="U12" i="43"/>
  <c r="U33" i="43"/>
  <c r="U20" i="42"/>
  <c r="U20" i="43"/>
  <c r="U9" i="44"/>
  <c r="U31" i="44"/>
  <c r="U8" i="44"/>
  <c r="U32" i="44"/>
  <c r="U17" i="42"/>
  <c r="U11" i="43"/>
  <c r="U19" i="43"/>
  <c r="U12" i="42"/>
  <c r="U2" i="43"/>
  <c r="U14" i="43"/>
  <c r="U19" i="42"/>
  <c r="U3" i="42"/>
  <c r="U16" i="42"/>
  <c r="U10" i="43"/>
  <c r="U26" i="45"/>
  <c r="U8" i="45"/>
  <c r="U15" i="46"/>
  <c r="U31" i="46"/>
  <c r="U2" i="45"/>
  <c r="U7" i="45"/>
  <c r="U18" i="45"/>
  <c r="U16" i="46"/>
  <c r="U32" i="46"/>
  <c r="U36" i="43"/>
  <c r="U7" i="44"/>
  <c r="U5" i="44"/>
  <c r="U24" i="45"/>
  <c r="U6" i="45"/>
  <c r="U22" i="45"/>
  <c r="U33" i="45"/>
  <c r="U34" i="45"/>
  <c r="U35" i="45"/>
  <c r="U36" i="45"/>
  <c r="U5" i="46"/>
  <c r="U21" i="44"/>
  <c r="U34" i="44"/>
  <c r="U16" i="45"/>
  <c r="U30" i="45"/>
  <c r="U33" i="46"/>
  <c r="U15" i="47"/>
  <c r="U23" i="46"/>
  <c r="U12" i="47"/>
  <c r="U13" i="47"/>
  <c r="U34" i="47"/>
  <c r="U3" i="40"/>
  <c r="U17" i="46"/>
  <c r="U5" i="40"/>
  <c r="U21" i="40"/>
  <c r="U6" i="39"/>
  <c r="U32" i="45"/>
  <c r="U22" i="46"/>
  <c r="U8" i="47"/>
  <c r="U6" i="40"/>
  <c r="U5" i="45"/>
  <c r="U8" i="46"/>
  <c r="U21" i="46"/>
  <c r="U36" i="44"/>
  <c r="U31" i="45"/>
  <c r="U7" i="46"/>
  <c r="U5" i="47"/>
  <c r="U25" i="47"/>
  <c r="U26" i="47"/>
  <c r="U13" i="46"/>
  <c r="U28" i="46"/>
  <c r="U23" i="47"/>
  <c r="U24" i="47"/>
  <c r="U27" i="47"/>
  <c r="U2" i="46"/>
  <c r="U22" i="47"/>
  <c r="U28" i="47"/>
  <c r="U10" i="45"/>
  <c r="U23" i="45"/>
  <c r="U27" i="46"/>
  <c r="U20" i="44"/>
  <c r="U6" i="46"/>
  <c r="U12" i="46"/>
  <c r="U19" i="46"/>
  <c r="U25" i="46"/>
  <c r="U26" i="46"/>
  <c r="U34" i="46"/>
  <c r="U4" i="39"/>
  <c r="U24" i="40"/>
  <c r="U35" i="40"/>
  <c r="U9" i="40"/>
  <c r="U11" i="40"/>
  <c r="U19" i="40"/>
  <c r="U21" i="47"/>
  <c r="U2" i="39"/>
  <c r="U9" i="39"/>
  <c r="U30" i="47"/>
  <c r="U14" i="40"/>
  <c r="U27" i="40"/>
  <c r="U6" i="47"/>
  <c r="U32" i="40"/>
  <c r="U22" i="39"/>
  <c r="U29" i="39"/>
  <c r="U30" i="39"/>
  <c r="U8" i="40"/>
  <c r="U22" i="40"/>
  <c r="U13" i="40"/>
  <c r="U31" i="40"/>
  <c r="U7" i="39"/>
  <c r="U20" i="39"/>
  <c r="U32" i="39"/>
  <c r="U14" i="39"/>
  <c r="U15" i="39"/>
  <c r="U34" i="39"/>
  <c r="U25" i="40"/>
  <c r="U13" i="39"/>
  <c r="U36" i="39"/>
  <c r="U29" i="47"/>
  <c r="U12" i="40"/>
  <c r="U16" i="40"/>
  <c r="U29" i="40"/>
  <c r="U12" i="39"/>
  <c r="U28" i="39"/>
  <c r="U16" i="39"/>
  <c r="U7" i="47"/>
  <c r="U36" i="47"/>
  <c r="U4" i="45"/>
  <c r="U3" i="46"/>
  <c r="U4" i="44"/>
  <c r="U12" i="45"/>
  <c r="U31" i="42"/>
  <c r="U14" i="41"/>
  <c r="U23" i="41"/>
  <c r="U24" i="39"/>
  <c r="U3" i="47"/>
  <c r="U9" i="46"/>
  <c r="U32" i="47"/>
  <c r="U34" i="40"/>
  <c r="U30" i="44"/>
  <c r="U30" i="41"/>
  <c r="U18" i="42"/>
  <c r="U7" i="15"/>
  <c r="U27" i="44"/>
  <c r="U25" i="45"/>
  <c r="U7" i="43"/>
  <c r="U18" i="41"/>
  <c r="U28" i="42"/>
  <c r="U8" i="41"/>
  <c r="U30" i="46"/>
  <c r="U22" i="41"/>
  <c r="U18" i="39"/>
  <c r="U25" i="39"/>
  <c r="U19" i="47"/>
  <c r="U3" i="39"/>
  <c r="U33" i="44"/>
  <c r="U35" i="43"/>
  <c r="U19" i="41"/>
  <c r="U34" i="42"/>
  <c r="U28" i="45"/>
  <c r="U35" i="42"/>
  <c r="U31" i="39"/>
  <c r="U35" i="39"/>
  <c r="U17" i="47"/>
  <c r="U36" i="46"/>
  <c r="U27" i="43"/>
  <c r="U15" i="44"/>
  <c r="U17" i="43"/>
  <c r="U2" i="44"/>
  <c r="U15" i="43"/>
  <c r="U8" i="39"/>
  <c r="U33" i="40"/>
  <c r="U9" i="47"/>
  <c r="U24" i="46"/>
  <c r="U30" i="40"/>
  <c r="U10" i="40"/>
  <c r="U18" i="40"/>
  <c r="U15" i="45"/>
  <c r="U4" i="46"/>
  <c r="U26" i="44"/>
  <c r="U12" i="44"/>
  <c r="U33" i="41"/>
  <c r="U10" i="41"/>
  <c r="U27" i="39"/>
  <c r="U20" i="40"/>
  <c r="U4" i="40"/>
  <c r="U35" i="47"/>
  <c r="U11" i="45"/>
  <c r="U23" i="44"/>
  <c r="U24" i="44"/>
  <c r="U28" i="44"/>
  <c r="U23" i="43"/>
  <c r="U11" i="41"/>
  <c r="U20" i="15"/>
  <c r="U23" i="39"/>
  <c r="U5" i="39"/>
  <c r="U2" i="40"/>
  <c r="U33" i="47"/>
  <c r="U35" i="44"/>
  <c r="U18" i="44"/>
  <c r="U31" i="43"/>
  <c r="U29" i="43"/>
  <c r="U13" i="44"/>
  <c r="U17" i="41"/>
  <c r="U34" i="41"/>
  <c r="U25" i="43"/>
  <c r="U17" i="39"/>
  <c r="U36" i="40"/>
  <c r="U11" i="46"/>
  <c r="U35" i="46"/>
  <c r="U17" i="45"/>
  <c r="U20" i="45"/>
  <c r="U16" i="44"/>
  <c r="U10" i="42"/>
  <c r="U11" i="39"/>
  <c r="U31" i="47"/>
  <c r="U18" i="46"/>
  <c r="U27" i="45"/>
  <c r="U29" i="46"/>
  <c r="U4" i="47"/>
  <c r="U14" i="47"/>
  <c r="U29" i="45"/>
  <c r="U13" i="45"/>
  <c r="U24" i="42"/>
  <c r="U19" i="39"/>
  <c r="U21" i="45"/>
  <c r="U10" i="46"/>
  <c r="U6" i="44"/>
  <c r="U22" i="42"/>
  <c r="U32" i="43"/>
  <c r="U30" i="43"/>
  <c r="U29" i="42"/>
  <c r="U16" i="15"/>
  <c r="U10" i="15"/>
  <c r="U33" i="39"/>
  <c r="U2" i="47"/>
  <c r="U26" i="40"/>
  <c r="U22" i="44"/>
  <c r="U28" i="43"/>
  <c r="U26" i="43"/>
  <c r="U4" i="41"/>
  <c r="U17" i="15"/>
  <c r="U4" i="15"/>
  <c r="U6" i="43"/>
  <c r="U4" i="43"/>
  <c r="U27" i="41"/>
  <c r="U33" i="15"/>
  <c r="U8" i="42"/>
  <c r="U26" i="42"/>
  <c r="U28" i="40"/>
  <c r="U20" i="47"/>
  <c r="U11" i="47"/>
  <c r="U23" i="40"/>
  <c r="U7" i="40"/>
  <c r="U20" i="46"/>
  <c r="U9" i="45"/>
  <c r="U19" i="44"/>
  <c r="U6" i="42"/>
  <c r="U22" i="43"/>
  <c r="U25" i="15"/>
  <c r="U31" i="15"/>
  <c r="U36" i="15"/>
  <c r="U34" i="15"/>
  <c r="U36" i="41"/>
  <c r="U21" i="41"/>
  <c r="U15" i="40"/>
  <c r="U19" i="45"/>
  <c r="U21" i="39"/>
  <c r="U18" i="47"/>
  <c r="U3" i="45"/>
  <c r="U3" i="43"/>
  <c r="U17" i="44"/>
  <c r="U13" i="43"/>
  <c r="U7" i="42"/>
  <c r="U23" i="15"/>
  <c r="U29" i="15"/>
  <c r="U26" i="15"/>
  <c r="U14" i="46"/>
  <c r="U20" i="41"/>
  <c r="U5" i="41"/>
  <c r="U13" i="15"/>
  <c r="U26" i="39"/>
  <c r="U17" i="40"/>
  <c r="U16" i="47"/>
  <c r="U11" i="44"/>
  <c r="U5" i="43"/>
  <c r="U18" i="43"/>
  <c r="U2" i="42"/>
  <c r="U23" i="42"/>
  <c r="U32" i="41"/>
  <c r="U18" i="15"/>
  <c r="U10" i="39"/>
  <c r="U10" i="47"/>
  <c r="D16" i="15"/>
  <c r="D32" i="15"/>
  <c r="D18" i="15"/>
  <c r="D34" i="15"/>
  <c r="D51" i="15"/>
  <c r="D19" i="15"/>
  <c r="D35" i="15"/>
  <c r="D5" i="15"/>
  <c r="D21" i="15"/>
  <c r="D37" i="15"/>
  <c r="D9" i="41"/>
  <c r="D25" i="41"/>
  <c r="D6" i="15"/>
  <c r="D8" i="15"/>
  <c r="D24" i="15"/>
  <c r="D9" i="15"/>
  <c r="D10" i="15"/>
  <c r="D11" i="15"/>
  <c r="D27" i="15"/>
  <c r="D15" i="15"/>
  <c r="D31" i="15"/>
  <c r="D17" i="15"/>
  <c r="D20" i="15"/>
  <c r="D30" i="15"/>
  <c r="D4" i="15"/>
  <c r="D12" i="15"/>
  <c r="D14" i="15"/>
  <c r="D23" i="15"/>
  <c r="D26" i="15"/>
  <c r="D29" i="15"/>
  <c r="D33" i="15"/>
  <c r="D22" i="15"/>
  <c r="D7" i="15"/>
  <c r="D3" i="41"/>
  <c r="D12" i="41"/>
  <c r="D34" i="41"/>
  <c r="D11" i="41"/>
  <c r="D32" i="41"/>
  <c r="D2" i="41"/>
  <c r="D19" i="41"/>
  <c r="D31" i="41"/>
  <c r="D10" i="41"/>
  <c r="D30" i="41"/>
  <c r="D18" i="41"/>
  <c r="D28" i="41"/>
  <c r="D29" i="41"/>
  <c r="D25" i="15"/>
  <c r="D36" i="15"/>
  <c r="D17" i="41"/>
  <c r="D26" i="41"/>
  <c r="D8" i="41"/>
  <c r="D7" i="41"/>
  <c r="D16" i="41"/>
  <c r="D13" i="15"/>
  <c r="D4" i="41"/>
  <c r="D22" i="41"/>
  <c r="D36" i="41"/>
  <c r="D28" i="15"/>
  <c r="D13" i="41"/>
  <c r="D21" i="41"/>
  <c r="D23" i="41"/>
  <c r="D35" i="41"/>
  <c r="D6" i="41"/>
  <c r="D27" i="41"/>
  <c r="D14" i="41"/>
  <c r="D20" i="41"/>
  <c r="D5" i="41"/>
  <c r="D15" i="41"/>
  <c r="D33" i="41"/>
  <c r="D24" i="41"/>
  <c r="D50" i="15"/>
  <c r="D43" i="15"/>
  <c r="D47" i="15"/>
  <c r="D45" i="15"/>
  <c r="D46" i="15"/>
  <c r="D49" i="15"/>
  <c r="D48" i="15"/>
  <c r="D42" i="15"/>
  <c r="D44" i="15"/>
  <c r="D3" i="15"/>
  <c r="Q2" i="44"/>
  <c r="R2" i="44" s="1"/>
  <c r="Q37" i="44"/>
  <c r="R25" i="6"/>
  <c r="S3" i="6" s="1"/>
  <c r="V3" i="6" s="1"/>
  <c r="R38" i="15" l="1"/>
  <c r="D38" i="15"/>
  <c r="R37" i="45"/>
  <c r="R43" i="15" s="1"/>
  <c r="R37" i="46"/>
  <c r="S8" i="6"/>
  <c r="V8" i="6" s="1"/>
  <c r="S21" i="6"/>
  <c r="V21" i="6" s="1"/>
  <c r="S20" i="6"/>
  <c r="V20" i="6" s="1"/>
  <c r="S23" i="6"/>
  <c r="V23" i="6" s="1"/>
  <c r="S9" i="6"/>
  <c r="V9" i="6" s="1"/>
  <c r="S7" i="6"/>
  <c r="V7" i="6" s="1"/>
  <c r="S6" i="6"/>
  <c r="V6" i="6" s="1"/>
  <c r="S18" i="6"/>
  <c r="V18" i="6" s="1"/>
  <c r="S22" i="6"/>
  <c r="V22" i="6" s="1"/>
  <c r="S4" i="6"/>
  <c r="V4" i="6" s="1"/>
  <c r="S14" i="6"/>
  <c r="V14" i="6" s="1"/>
  <c r="S13" i="6"/>
  <c r="V13" i="6" s="1"/>
  <c r="S24" i="6"/>
  <c r="V24" i="6" s="1"/>
  <c r="S10" i="6"/>
  <c r="V10" i="6" s="1"/>
  <c r="S17" i="6"/>
  <c r="V17" i="6" s="1"/>
  <c r="S19" i="6"/>
  <c r="V19" i="6" s="1"/>
  <c r="S16" i="6"/>
  <c r="V16" i="6" s="1"/>
  <c r="S5" i="6"/>
  <c r="V5" i="6" s="1"/>
  <c r="S12" i="6"/>
  <c r="V12" i="6" s="1"/>
  <c r="S15" i="6"/>
  <c r="V15" i="6" s="1"/>
  <c r="S11" i="6"/>
  <c r="V11" i="6" s="1"/>
  <c r="R37" i="40"/>
  <c r="R46" i="15" s="1"/>
  <c r="R37" i="39"/>
  <c r="R47" i="15" s="1"/>
  <c r="R37" i="43"/>
  <c r="R41" i="15" s="1"/>
  <c r="F15" i="15"/>
  <c r="F31" i="15"/>
  <c r="F17" i="15"/>
  <c r="F33" i="15"/>
  <c r="F18" i="15"/>
  <c r="F34" i="15"/>
  <c r="F4" i="15"/>
  <c r="F20" i="15"/>
  <c r="F36" i="15"/>
  <c r="H51" i="15"/>
  <c r="I51" i="15" s="1"/>
  <c r="F8" i="41"/>
  <c r="F24" i="41"/>
  <c r="F5" i="15"/>
  <c r="F7" i="15"/>
  <c r="F23" i="15"/>
  <c r="F8" i="15"/>
  <c r="F9" i="15"/>
  <c r="F10" i="15"/>
  <c r="F26" i="15"/>
  <c r="F14" i="15"/>
  <c r="F30" i="15"/>
  <c r="F12" i="15"/>
  <c r="F7" i="42"/>
  <c r="D8" i="42"/>
  <c r="F23" i="42"/>
  <c r="D24" i="42"/>
  <c r="F19" i="15"/>
  <c r="B51" i="15"/>
  <c r="F16" i="15"/>
  <c r="F29" i="15"/>
  <c r="F22" i="15"/>
  <c r="F37" i="15"/>
  <c r="F51" i="15"/>
  <c r="F28" i="15"/>
  <c r="F13" i="41"/>
  <c r="F21" i="41"/>
  <c r="F35" i="41"/>
  <c r="F24" i="15"/>
  <c r="F20" i="41"/>
  <c r="F33" i="41"/>
  <c r="F35" i="42"/>
  <c r="D36" i="42"/>
  <c r="F4" i="43"/>
  <c r="F20" i="43"/>
  <c r="F36" i="43"/>
  <c r="F11" i="41"/>
  <c r="F32" i="41"/>
  <c r="F36" i="42"/>
  <c r="F5" i="43"/>
  <c r="F2" i="41"/>
  <c r="F19" i="41"/>
  <c r="F31" i="41"/>
  <c r="F10" i="41"/>
  <c r="F30" i="41"/>
  <c r="F25" i="15"/>
  <c r="F27" i="15"/>
  <c r="F27" i="41"/>
  <c r="F17" i="41"/>
  <c r="F26" i="41"/>
  <c r="D3" i="42"/>
  <c r="F4" i="42"/>
  <c r="F5" i="42"/>
  <c r="F6" i="42"/>
  <c r="D7" i="42"/>
  <c r="F8" i="42"/>
  <c r="D9" i="42"/>
  <c r="D10" i="42"/>
  <c r="D11" i="42"/>
  <c r="F21" i="15"/>
  <c r="F25" i="41"/>
  <c r="D2" i="42"/>
  <c r="F3" i="42"/>
  <c r="F9" i="42"/>
  <c r="F10" i="42"/>
  <c r="F11" i="42"/>
  <c r="D12" i="42"/>
  <c r="D13" i="42"/>
  <c r="D14" i="42"/>
  <c r="D15" i="42"/>
  <c r="D16" i="42"/>
  <c r="D17" i="42"/>
  <c r="D18" i="42"/>
  <c r="D19" i="42"/>
  <c r="D20" i="42"/>
  <c r="F13" i="15"/>
  <c r="F6" i="15"/>
  <c r="F11" i="15"/>
  <c r="F35" i="15"/>
  <c r="F14" i="41"/>
  <c r="F32" i="15"/>
  <c r="F4" i="41"/>
  <c r="F17" i="42"/>
  <c r="D27" i="42"/>
  <c r="F34" i="42"/>
  <c r="F6" i="43"/>
  <c r="F7" i="43"/>
  <c r="F10" i="44"/>
  <c r="D11" i="44"/>
  <c r="F23" i="41"/>
  <c r="D22" i="42"/>
  <c r="F27" i="42"/>
  <c r="D33" i="42"/>
  <c r="F3" i="43"/>
  <c r="F6" i="41"/>
  <c r="F16" i="41"/>
  <c r="F18" i="41"/>
  <c r="F16" i="42"/>
  <c r="D26" i="42"/>
  <c r="D32" i="42"/>
  <c r="F2" i="43"/>
  <c r="F12" i="41"/>
  <c r="D6" i="42"/>
  <c r="F21" i="42"/>
  <c r="F15" i="42"/>
  <c r="D25" i="42"/>
  <c r="D31" i="42"/>
  <c r="F3" i="41"/>
  <c r="F2" i="42"/>
  <c r="F20" i="42"/>
  <c r="F25" i="42"/>
  <c r="F31" i="42"/>
  <c r="D2" i="44"/>
  <c r="F17" i="44"/>
  <c r="F29" i="41"/>
  <c r="F34" i="41"/>
  <c r="D5" i="42"/>
  <c r="F5" i="41"/>
  <c r="D4" i="42"/>
  <c r="D29" i="42"/>
  <c r="F28" i="43"/>
  <c r="F32" i="43"/>
  <c r="D6" i="44"/>
  <c r="F6" i="45"/>
  <c r="D7" i="45"/>
  <c r="F22" i="45"/>
  <c r="D23" i="45"/>
  <c r="F9" i="41"/>
  <c r="D5" i="44"/>
  <c r="F6" i="44"/>
  <c r="F18" i="43"/>
  <c r="F5" i="44"/>
  <c r="D18" i="44"/>
  <c r="D19" i="44"/>
  <c r="D20" i="44"/>
  <c r="D21" i="44"/>
  <c r="D22" i="44"/>
  <c r="D23" i="44"/>
  <c r="F29" i="42"/>
  <c r="D34" i="42"/>
  <c r="F11" i="43"/>
  <c r="F23" i="43"/>
  <c r="D4" i="44"/>
  <c r="D14" i="44"/>
  <c r="D16" i="44"/>
  <c r="D17" i="44"/>
  <c r="F18" i="44"/>
  <c r="F19" i="44"/>
  <c r="F20" i="44"/>
  <c r="F21" i="44"/>
  <c r="F22" i="44"/>
  <c r="F23" i="44"/>
  <c r="D24" i="44"/>
  <c r="D25" i="44"/>
  <c r="F9" i="45"/>
  <c r="D10" i="45"/>
  <c r="F25" i="45"/>
  <c r="D26" i="45"/>
  <c r="F14" i="43"/>
  <c r="F27" i="43"/>
  <c r="F31" i="43"/>
  <c r="D3" i="44"/>
  <c r="F4" i="44"/>
  <c r="F14" i="44"/>
  <c r="D15" i="44"/>
  <c r="F16" i="44"/>
  <c r="F24" i="44"/>
  <c r="F25" i="44"/>
  <c r="D26" i="44"/>
  <c r="F10" i="45"/>
  <c r="D11" i="45"/>
  <c r="F26" i="45"/>
  <c r="D27" i="45"/>
  <c r="F7" i="41"/>
  <c r="F19" i="42"/>
  <c r="F22" i="42"/>
  <c r="F24" i="42"/>
  <c r="F17" i="43"/>
  <c r="F3" i="44"/>
  <c r="D13" i="44"/>
  <c r="F15" i="44"/>
  <c r="F26" i="44"/>
  <c r="D27" i="44"/>
  <c r="F11" i="45"/>
  <c r="D12" i="45"/>
  <c r="F22" i="41"/>
  <c r="F12" i="42"/>
  <c r="D12" i="44"/>
  <c r="F13" i="44"/>
  <c r="F27" i="44"/>
  <c r="D28" i="44"/>
  <c r="F12" i="45"/>
  <c r="D13" i="45"/>
  <c r="F28" i="45"/>
  <c r="F14" i="42"/>
  <c r="F26" i="42"/>
  <c r="F10" i="43"/>
  <c r="F22" i="43"/>
  <c r="F35" i="43"/>
  <c r="F2" i="44"/>
  <c r="F12" i="44"/>
  <c r="F28" i="44"/>
  <c r="D29" i="44"/>
  <c r="F26" i="43"/>
  <c r="F30" i="43"/>
  <c r="F11" i="44"/>
  <c r="F29" i="44"/>
  <c r="D30" i="44"/>
  <c r="D21" i="42"/>
  <c r="F33" i="42"/>
  <c r="F21" i="43"/>
  <c r="D28" i="42"/>
  <c r="F9" i="43"/>
  <c r="F13" i="43"/>
  <c r="F16" i="43"/>
  <c r="F34" i="43"/>
  <c r="F28" i="41"/>
  <c r="F36" i="41"/>
  <c r="F18" i="42"/>
  <c r="F28" i="42"/>
  <c r="D30" i="42"/>
  <c r="D9" i="44"/>
  <c r="F30" i="42"/>
  <c r="F32" i="42"/>
  <c r="D35" i="42"/>
  <c r="D23" i="42"/>
  <c r="F12" i="43"/>
  <c r="F15" i="41"/>
  <c r="F13" i="42"/>
  <c r="F15" i="43"/>
  <c r="F19" i="43"/>
  <c r="F24" i="43"/>
  <c r="F7" i="44"/>
  <c r="D34" i="44"/>
  <c r="D16" i="45"/>
  <c r="F11" i="46"/>
  <c r="D12" i="46"/>
  <c r="F27" i="46"/>
  <c r="D28" i="46"/>
  <c r="F11" i="47"/>
  <c r="D12" i="47"/>
  <c r="D10" i="44"/>
  <c r="F34" i="44"/>
  <c r="F16" i="45"/>
  <c r="D28" i="45"/>
  <c r="F12" i="46"/>
  <c r="D13" i="46"/>
  <c r="F28" i="46"/>
  <c r="D29" i="46"/>
  <c r="D4" i="45"/>
  <c r="D20" i="45"/>
  <c r="F13" i="46"/>
  <c r="D14" i="46"/>
  <c r="F29" i="46"/>
  <c r="D30" i="46"/>
  <c r="F4" i="45"/>
  <c r="D9" i="45"/>
  <c r="D15" i="45"/>
  <c r="F20" i="45"/>
  <c r="F27" i="45"/>
  <c r="F15" i="45"/>
  <c r="F8" i="43"/>
  <c r="D8" i="44"/>
  <c r="D31" i="44"/>
  <c r="D36" i="44"/>
  <c r="D3" i="45"/>
  <c r="D8" i="45"/>
  <c r="F29" i="43"/>
  <c r="F8" i="44"/>
  <c r="F31" i="44"/>
  <c r="F36" i="44"/>
  <c r="F3" i="45"/>
  <c r="F8" i="45"/>
  <c r="D14" i="45"/>
  <c r="F19" i="45"/>
  <c r="D25" i="45"/>
  <c r="D2" i="46"/>
  <c r="F17" i="46"/>
  <c r="D18" i="46"/>
  <c r="F33" i="46"/>
  <c r="D34" i="46"/>
  <c r="D2" i="47"/>
  <c r="F17" i="47"/>
  <c r="D18" i="47"/>
  <c r="D33" i="44"/>
  <c r="F14" i="45"/>
  <c r="F2" i="46"/>
  <c r="D3" i="46"/>
  <c r="F33" i="44"/>
  <c r="D2" i="45"/>
  <c r="F13" i="45"/>
  <c r="D18" i="45"/>
  <c r="F2" i="45"/>
  <c r="F18" i="45"/>
  <c r="F23" i="45"/>
  <c r="D34" i="45"/>
  <c r="D35" i="45"/>
  <c r="D36" i="45"/>
  <c r="F9" i="44"/>
  <c r="D35" i="44"/>
  <c r="D6" i="45"/>
  <c r="D33" i="45"/>
  <c r="F34" i="45"/>
  <c r="F35" i="45"/>
  <c r="F36" i="45"/>
  <c r="F30" i="44"/>
  <c r="F35" i="44"/>
  <c r="F25" i="43"/>
  <c r="F33" i="43"/>
  <c r="D7" i="44"/>
  <c r="F32" i="44"/>
  <c r="F5" i="45"/>
  <c r="D32" i="44"/>
  <c r="D7" i="46"/>
  <c r="F20" i="46"/>
  <c r="D26" i="46"/>
  <c r="D27" i="46"/>
  <c r="D35" i="46"/>
  <c r="F4" i="47"/>
  <c r="D20" i="47"/>
  <c r="F21" i="47"/>
  <c r="F22" i="47"/>
  <c r="F30" i="47"/>
  <c r="D31" i="47"/>
  <c r="F15" i="40"/>
  <c r="D16" i="40"/>
  <c r="F31" i="40"/>
  <c r="D32" i="40"/>
  <c r="F16" i="39"/>
  <c r="D17" i="39"/>
  <c r="D5" i="45"/>
  <c r="F7" i="46"/>
  <c r="F26" i="46"/>
  <c r="F35" i="46"/>
  <c r="D3" i="47"/>
  <c r="D19" i="47"/>
  <c r="F20" i="47"/>
  <c r="F31" i="47"/>
  <c r="D32" i="47"/>
  <c r="D31" i="45"/>
  <c r="D19" i="46"/>
  <c r="D25" i="46"/>
  <c r="F3" i="47"/>
  <c r="F18" i="47"/>
  <c r="F19" i="47"/>
  <c r="F32" i="47"/>
  <c r="D33" i="47"/>
  <c r="D2" i="40"/>
  <c r="F17" i="40"/>
  <c r="D18" i="40"/>
  <c r="F33" i="40"/>
  <c r="D34" i="40"/>
  <c r="F2" i="39"/>
  <c r="D3" i="39"/>
  <c r="F18" i="39"/>
  <c r="D19" i="39"/>
  <c r="F31" i="45"/>
  <c r="D6" i="46"/>
  <c r="F19" i="46"/>
  <c r="F25" i="46"/>
  <c r="F34" i="46"/>
  <c r="D14" i="47"/>
  <c r="D15" i="47"/>
  <c r="D16" i="47"/>
  <c r="D17" i="47"/>
  <c r="F33" i="47"/>
  <c r="D34" i="47"/>
  <c r="F2" i="40"/>
  <c r="D3" i="40"/>
  <c r="F18" i="40"/>
  <c r="D19" i="40"/>
  <c r="F34" i="40"/>
  <c r="D35" i="40"/>
  <c r="F3" i="39"/>
  <c r="D4" i="39"/>
  <c r="D19" i="45"/>
  <c r="D21" i="45"/>
  <c r="F6" i="46"/>
  <c r="D24" i="46"/>
  <c r="F2" i="47"/>
  <c r="D13" i="47"/>
  <c r="F14" i="47"/>
  <c r="F15" i="47"/>
  <c r="F16" i="47"/>
  <c r="F34" i="47"/>
  <c r="D35" i="47"/>
  <c r="F3" i="40"/>
  <c r="D4" i="40"/>
  <c r="F19" i="40"/>
  <c r="D20" i="40"/>
  <c r="F21" i="45"/>
  <c r="D11" i="46"/>
  <c r="F18" i="46"/>
  <c r="F24" i="46"/>
  <c r="D33" i="46"/>
  <c r="F12" i="47"/>
  <c r="F13" i="47"/>
  <c r="F35" i="47"/>
  <c r="D36" i="47"/>
  <c r="F4" i="40"/>
  <c r="D5" i="40"/>
  <c r="F20" i="40"/>
  <c r="D21" i="40"/>
  <c r="F36" i="40"/>
  <c r="D17" i="45"/>
  <c r="D5" i="46"/>
  <c r="D10" i="46"/>
  <c r="D32" i="46"/>
  <c r="D10" i="47"/>
  <c r="D11" i="47"/>
  <c r="F36" i="47"/>
  <c r="F5" i="40"/>
  <c r="D6" i="40"/>
  <c r="F17" i="45"/>
  <c r="F33" i="45"/>
  <c r="F5" i="46"/>
  <c r="F10" i="46"/>
  <c r="D17" i="46"/>
  <c r="D23" i="46"/>
  <c r="F32" i="46"/>
  <c r="D16" i="46"/>
  <c r="F23" i="46"/>
  <c r="D31" i="46"/>
  <c r="D8" i="47"/>
  <c r="F9" i="47"/>
  <c r="F7" i="40"/>
  <c r="D8" i="40"/>
  <c r="F23" i="40"/>
  <c r="D24" i="40"/>
  <c r="F8" i="39"/>
  <c r="D30" i="45"/>
  <c r="D9" i="46"/>
  <c r="F16" i="46"/>
  <c r="F31" i="46"/>
  <c r="F8" i="47"/>
  <c r="F30" i="45"/>
  <c r="D4" i="46"/>
  <c r="F9" i="46"/>
  <c r="D15" i="46"/>
  <c r="D22" i="46"/>
  <c r="F30" i="46"/>
  <c r="D7" i="47"/>
  <c r="D32" i="45"/>
  <c r="F4" i="46"/>
  <c r="F15" i="46"/>
  <c r="F22" i="46"/>
  <c r="F7" i="47"/>
  <c r="F32" i="45"/>
  <c r="D8" i="46"/>
  <c r="F14" i="46"/>
  <c r="D21" i="46"/>
  <c r="D22" i="45"/>
  <c r="F8" i="46"/>
  <c r="F21" i="46"/>
  <c r="F7" i="45"/>
  <c r="D24" i="45"/>
  <c r="D29" i="45"/>
  <c r="F3" i="46"/>
  <c r="F36" i="46"/>
  <c r="F5" i="47"/>
  <c r="D23" i="47"/>
  <c r="F24" i="47"/>
  <c r="F25" i="47"/>
  <c r="F28" i="47"/>
  <c r="D29" i="47"/>
  <c r="F24" i="45"/>
  <c r="F29" i="45"/>
  <c r="D20" i="46"/>
  <c r="D4" i="47"/>
  <c r="D21" i="47"/>
  <c r="D22" i="47"/>
  <c r="F23" i="47"/>
  <c r="F29" i="47"/>
  <c r="D30" i="47"/>
  <c r="F14" i="40"/>
  <c r="D15" i="40"/>
  <c r="D26" i="40"/>
  <c r="D31" i="40"/>
  <c r="D6" i="39"/>
  <c r="F15" i="39"/>
  <c r="F35" i="39"/>
  <c r="D36" i="39"/>
  <c r="D6" i="47"/>
  <c r="F6" i="40"/>
  <c r="D17" i="40"/>
  <c r="F21" i="40"/>
  <c r="F26" i="40"/>
  <c r="F6" i="39"/>
  <c r="D14" i="39"/>
  <c r="F36" i="39"/>
  <c r="F6" i="47"/>
  <c r="D28" i="47"/>
  <c r="D13" i="40"/>
  <c r="D30" i="40"/>
  <c r="D5" i="39"/>
  <c r="D13" i="39"/>
  <c r="F14" i="39"/>
  <c r="D36" i="46"/>
  <c r="D26" i="47"/>
  <c r="F8" i="40"/>
  <c r="F13" i="40"/>
  <c r="F30" i="40"/>
  <c r="D36" i="40"/>
  <c r="F5" i="39"/>
  <c r="F13" i="39"/>
  <c r="F26" i="47"/>
  <c r="D10" i="40"/>
  <c r="F16" i="40"/>
  <c r="D25" i="40"/>
  <c r="F4" i="39"/>
  <c r="D12" i="39"/>
  <c r="D9" i="47"/>
  <c r="D24" i="47"/>
  <c r="F10" i="40"/>
  <c r="F25" i="40"/>
  <c r="F35" i="40"/>
  <c r="F12" i="39"/>
  <c r="D29" i="40"/>
  <c r="D11" i="39"/>
  <c r="D12" i="40"/>
  <c r="F24" i="40"/>
  <c r="F29" i="40"/>
  <c r="F11" i="39"/>
  <c r="F12" i="40"/>
  <c r="D10" i="39"/>
  <c r="D28" i="40"/>
  <c r="D2" i="39"/>
  <c r="F10" i="39"/>
  <c r="D27" i="47"/>
  <c r="D7" i="40"/>
  <c r="F28" i="40"/>
  <c r="D9" i="39"/>
  <c r="D24" i="39"/>
  <c r="D25" i="39"/>
  <c r="D26" i="39"/>
  <c r="D27" i="39"/>
  <c r="D28" i="39"/>
  <c r="D29" i="39"/>
  <c r="D5" i="47"/>
  <c r="F27" i="47"/>
  <c r="D23" i="40"/>
  <c r="D33" i="40"/>
  <c r="F9" i="39"/>
  <c r="D22" i="39"/>
  <c r="D23" i="39"/>
  <c r="F24" i="39"/>
  <c r="F25" i="39"/>
  <c r="F26" i="39"/>
  <c r="F27" i="39"/>
  <c r="F28" i="39"/>
  <c r="F29" i="39"/>
  <c r="D30" i="39"/>
  <c r="D31" i="39"/>
  <c r="D25" i="47"/>
  <c r="D9" i="40"/>
  <c r="D27" i="40"/>
  <c r="D20" i="39"/>
  <c r="D21" i="39"/>
  <c r="F22" i="39"/>
  <c r="F23" i="39"/>
  <c r="F30" i="39"/>
  <c r="F31" i="39"/>
  <c r="D32" i="39"/>
  <c r="F10" i="47"/>
  <c r="F9" i="40"/>
  <c r="D11" i="40"/>
  <c r="D14" i="40"/>
  <c r="D22" i="40"/>
  <c r="F27" i="40"/>
  <c r="F32" i="40"/>
  <c r="D8" i="39"/>
  <c r="F19" i="39"/>
  <c r="F20" i="39"/>
  <c r="F21" i="39"/>
  <c r="F32" i="39"/>
  <c r="D33" i="39"/>
  <c r="F11" i="40"/>
  <c r="F22" i="40"/>
  <c r="D7" i="39"/>
  <c r="F17" i="39"/>
  <c r="D18" i="39"/>
  <c r="F33" i="39"/>
  <c r="D34" i="39"/>
  <c r="F7" i="39"/>
  <c r="D15" i="39"/>
  <c r="D16" i="39"/>
  <c r="F34" i="39"/>
  <c r="D35" i="39"/>
  <c r="F45" i="15"/>
  <c r="F47" i="15"/>
  <c r="F42" i="15"/>
  <c r="F50" i="15"/>
  <c r="F48" i="15"/>
  <c r="F43" i="15"/>
  <c r="F3" i="15"/>
  <c r="F44" i="15"/>
  <c r="F49" i="15"/>
  <c r="F46" i="15"/>
  <c r="R37" i="44"/>
  <c r="R42" i="15" s="1"/>
  <c r="R37" i="41"/>
  <c r="R39" i="15" s="1"/>
  <c r="R44" i="15" l="1"/>
  <c r="R48" i="15" s="1"/>
  <c r="S37" i="46"/>
  <c r="S17" i="42" l="1"/>
  <c r="V17" i="42" s="1"/>
  <c r="N17" i="42" s="1"/>
  <c r="S13" i="47"/>
  <c r="V13" i="47" s="1"/>
  <c r="N13" i="47" s="1"/>
  <c r="S24" i="47"/>
  <c r="V24" i="47" s="1"/>
  <c r="N24" i="47" s="1"/>
  <c r="S36" i="47"/>
  <c r="V36" i="47" s="1"/>
  <c r="N36" i="47" s="1"/>
  <c r="S13" i="42"/>
  <c r="V13" i="42" s="1"/>
  <c r="N13" i="42" s="1"/>
  <c r="S21" i="42"/>
  <c r="V21" i="42" s="1"/>
  <c r="N21" i="42" s="1"/>
  <c r="S24" i="42"/>
  <c r="V24" i="42" s="1"/>
  <c r="N24" i="42" s="1"/>
  <c r="S35" i="47"/>
  <c r="V35" i="47" s="1"/>
  <c r="N35" i="47" s="1"/>
  <c r="S34" i="47"/>
  <c r="V34" i="47" s="1"/>
  <c r="N34" i="47" s="1"/>
  <c r="S9" i="42"/>
  <c r="V9" i="42" s="1"/>
  <c r="N9" i="42" s="1"/>
  <c r="S22" i="42"/>
  <c r="V22" i="42" s="1"/>
  <c r="N22" i="42" s="1"/>
  <c r="S7" i="42"/>
  <c r="V7" i="42" s="1"/>
  <c r="N7" i="42" s="1"/>
  <c r="S29" i="47"/>
  <c r="V29" i="47" s="1"/>
  <c r="N29" i="47" s="1"/>
  <c r="S35" i="42"/>
  <c r="V35" i="42" s="1"/>
  <c r="N35" i="42" s="1"/>
  <c r="S16" i="42"/>
  <c r="V16" i="42" s="1"/>
  <c r="N16" i="42" s="1"/>
  <c r="S3" i="42"/>
  <c r="V3" i="42" s="1"/>
  <c r="N3" i="42" s="1"/>
  <c r="S20" i="47"/>
  <c r="V20" i="47" s="1"/>
  <c r="N20" i="47" s="1"/>
  <c r="S32" i="42"/>
  <c r="V32" i="42" s="1"/>
  <c r="N32" i="42" s="1"/>
  <c r="S19" i="42"/>
  <c r="V19" i="42" s="1"/>
  <c r="N19" i="42" s="1"/>
  <c r="S36" i="42"/>
  <c r="V36" i="42" s="1"/>
  <c r="N36" i="42" s="1"/>
  <c r="S7" i="47"/>
  <c r="V7" i="47" s="1"/>
  <c r="N7" i="47" s="1"/>
  <c r="S21" i="47"/>
  <c r="V21" i="47" s="1"/>
  <c r="N21" i="47" s="1"/>
  <c r="S32" i="47"/>
  <c r="V32" i="47" s="1"/>
  <c r="N32" i="47" s="1"/>
  <c r="S27" i="42"/>
  <c r="V27" i="42" s="1"/>
  <c r="N27" i="42" s="1"/>
  <c r="S25" i="42"/>
  <c r="V25" i="42" s="1"/>
  <c r="N25" i="42" s="1"/>
  <c r="S25" i="47"/>
  <c r="V25" i="47" s="1"/>
  <c r="N25" i="47" s="1"/>
  <c r="S3" i="47"/>
  <c r="V3" i="47" s="1"/>
  <c r="N3" i="47" s="1"/>
  <c r="S34" i="42"/>
  <c r="V34" i="42" s="1"/>
  <c r="N34" i="42" s="1"/>
  <c r="S33" i="47"/>
  <c r="V33" i="47" s="1"/>
  <c r="N33" i="47" s="1"/>
  <c r="S15" i="47"/>
  <c r="V15" i="47" s="1"/>
  <c r="N15" i="47" s="1"/>
  <c r="S8" i="47"/>
  <c r="V8" i="47" s="1"/>
  <c r="N8" i="47" s="1"/>
  <c r="S28" i="42"/>
  <c r="V28" i="42" s="1"/>
  <c r="N28" i="42" s="1"/>
  <c r="S18" i="42"/>
  <c r="V18" i="42" s="1"/>
  <c r="N18" i="42" s="1"/>
  <c r="S16" i="47"/>
  <c r="V16" i="47" s="1"/>
  <c r="N16" i="47" s="1"/>
  <c r="S19" i="47"/>
  <c r="V19" i="47" s="1"/>
  <c r="N19" i="47" s="1"/>
  <c r="S10" i="47"/>
  <c r="V10" i="47" s="1"/>
  <c r="N10" i="47" s="1"/>
  <c r="S15" i="42"/>
  <c r="V15" i="42" s="1"/>
  <c r="N15" i="42" s="1"/>
  <c r="S5" i="47"/>
  <c r="V5" i="47" s="1"/>
  <c r="N5" i="47" s="1"/>
  <c r="S30" i="42"/>
  <c r="V30" i="42" s="1"/>
  <c r="N30" i="42" s="1"/>
  <c r="S6" i="47"/>
  <c r="V6" i="47" s="1"/>
  <c r="N6" i="47" s="1"/>
  <c r="S30" i="47"/>
  <c r="V30" i="47" s="1"/>
  <c r="N30" i="47" s="1"/>
  <c r="S8" i="42"/>
  <c r="V8" i="42" s="1"/>
  <c r="N8" i="42" s="1"/>
  <c r="S5" i="42"/>
  <c r="V5" i="42" s="1"/>
  <c r="N5" i="42" s="1"/>
  <c r="S11" i="42"/>
  <c r="V11" i="42" s="1"/>
  <c r="N11" i="42" s="1"/>
  <c r="S10" i="42"/>
  <c r="V10" i="42" s="1"/>
  <c r="N10" i="42" s="1"/>
  <c r="S6" i="42"/>
  <c r="V6" i="42" s="1"/>
  <c r="N6" i="42" s="1"/>
  <c r="S12" i="47"/>
  <c r="V12" i="47" s="1"/>
  <c r="N12" i="47" s="1"/>
  <c r="S20" i="42"/>
  <c r="V20" i="42" s="1"/>
  <c r="N20" i="42" s="1"/>
  <c r="S4" i="42"/>
  <c r="V4" i="42" s="1"/>
  <c r="N4" i="42" s="1"/>
  <c r="S31" i="47"/>
  <c r="V31" i="47" s="1"/>
  <c r="N31" i="47" s="1"/>
  <c r="S12" i="42"/>
  <c r="V12" i="42" s="1"/>
  <c r="N12" i="42" s="1"/>
  <c r="S28" i="47"/>
  <c r="V28" i="47" s="1"/>
  <c r="N28" i="47" s="1"/>
  <c r="S23" i="47"/>
  <c r="V23" i="47" s="1"/>
  <c r="N23" i="47" s="1"/>
  <c r="S31" i="42"/>
  <c r="V31" i="42" s="1"/>
  <c r="N31" i="42" s="1"/>
  <c r="S17" i="47"/>
  <c r="V17" i="47" s="1"/>
  <c r="N17" i="47" s="1"/>
  <c r="S14" i="47"/>
  <c r="V14" i="47" s="1"/>
  <c r="N14" i="47" s="1"/>
  <c r="S26" i="42"/>
  <c r="V26" i="42" s="1"/>
  <c r="N26" i="42" s="1"/>
  <c r="S27" i="47"/>
  <c r="V27" i="47" s="1"/>
  <c r="N27" i="47" s="1"/>
  <c r="S33" i="42"/>
  <c r="V33" i="42" s="1"/>
  <c r="N33" i="42" s="1"/>
  <c r="S14" i="42"/>
  <c r="V14" i="42" s="1"/>
  <c r="N14" i="42" s="1"/>
  <c r="S9" i="47"/>
  <c r="V9" i="47" s="1"/>
  <c r="N9" i="47" s="1"/>
  <c r="S11" i="47"/>
  <c r="V11" i="47" s="1"/>
  <c r="N11" i="47" s="1"/>
  <c r="S29" i="42"/>
  <c r="V29" i="42" s="1"/>
  <c r="N29" i="42" s="1"/>
  <c r="S23" i="42"/>
  <c r="V23" i="42" s="1"/>
  <c r="N23" i="42" s="1"/>
  <c r="S26" i="47"/>
  <c r="V26" i="47" s="1"/>
  <c r="N26" i="47" s="1"/>
  <c r="S18" i="47"/>
  <c r="V18" i="47" s="1"/>
  <c r="N18" i="47" s="1"/>
  <c r="S22" i="47"/>
  <c r="V22" i="47" s="1"/>
  <c r="N22" i="47" s="1"/>
  <c r="S4" i="47"/>
  <c r="V4" i="47" s="1"/>
  <c r="N4" i="47" s="1"/>
  <c r="S29" i="41"/>
  <c r="V29" i="41" s="1"/>
  <c r="N29" i="41" s="1"/>
  <c r="S6" i="46"/>
  <c r="V6" i="46" s="1"/>
  <c r="N6" i="46" s="1"/>
  <c r="S25" i="46"/>
  <c r="V25" i="46" s="1"/>
  <c r="N25" i="46" s="1"/>
  <c r="S26" i="41"/>
  <c r="V26" i="41" s="1"/>
  <c r="N26" i="41" s="1"/>
  <c r="S11" i="43"/>
  <c r="V11" i="43" s="1"/>
  <c r="N11" i="43" s="1"/>
  <c r="S33" i="44"/>
  <c r="V33" i="44" s="1"/>
  <c r="N33" i="44" s="1"/>
  <c r="S31" i="44"/>
  <c r="V31" i="44" s="1"/>
  <c r="N31" i="44" s="1"/>
  <c r="S20" i="46"/>
  <c r="V20" i="46" s="1"/>
  <c r="N20" i="46" s="1"/>
  <c r="S19" i="43"/>
  <c r="V19" i="43" s="1"/>
  <c r="N19" i="43" s="1"/>
  <c r="S16" i="41"/>
  <c r="V16" i="41" s="1"/>
  <c r="N16" i="41" s="1"/>
  <c r="S7" i="41"/>
  <c r="V7" i="41" s="1"/>
  <c r="N7" i="41" s="1"/>
  <c r="S14" i="41"/>
  <c r="V14" i="41" s="1"/>
  <c r="N14" i="41" s="1"/>
  <c r="S30" i="41"/>
  <c r="V30" i="41" s="1"/>
  <c r="N30" i="41" s="1"/>
  <c r="S3" i="44"/>
  <c r="V3" i="44" s="1"/>
  <c r="N3" i="44" s="1"/>
  <c r="S3" i="45"/>
  <c r="V3" i="45" s="1"/>
  <c r="N3" i="45" s="1"/>
  <c r="S20" i="40"/>
  <c r="V20" i="40" s="1"/>
  <c r="N20" i="40" s="1"/>
  <c r="S8" i="43"/>
  <c r="V8" i="43" s="1"/>
  <c r="N8" i="43" s="1"/>
  <c r="S30" i="46"/>
  <c r="V30" i="46" s="1"/>
  <c r="N30" i="46" s="1"/>
  <c r="S4" i="41"/>
  <c r="V4" i="41" s="1"/>
  <c r="N4" i="41" s="1"/>
  <c r="S29" i="44"/>
  <c r="V29" i="44" s="1"/>
  <c r="N29" i="44" s="1"/>
  <c r="S32" i="43"/>
  <c r="V32" i="43" s="1"/>
  <c r="N32" i="43" s="1"/>
  <c r="S17" i="46"/>
  <c r="V17" i="46" s="1"/>
  <c r="N17" i="46" s="1"/>
  <c r="S31" i="40"/>
  <c r="V31" i="40" s="1"/>
  <c r="N31" i="40" s="1"/>
  <c r="S22" i="41"/>
  <c r="V22" i="41" s="1"/>
  <c r="N22" i="41" s="1"/>
  <c r="S34" i="40"/>
  <c r="V34" i="40" s="1"/>
  <c r="N34" i="40" s="1"/>
  <c r="S7" i="44"/>
  <c r="V7" i="44" s="1"/>
  <c r="N7" i="44" s="1"/>
  <c r="S28" i="41"/>
  <c r="V28" i="41" s="1"/>
  <c r="N28" i="41" s="1"/>
  <c r="S35" i="44"/>
  <c r="V35" i="44" s="1"/>
  <c r="N35" i="44" s="1"/>
  <c r="S8" i="45"/>
  <c r="V8" i="45" s="1"/>
  <c r="N8" i="45" s="1"/>
  <c r="S3" i="40"/>
  <c r="V3" i="40" s="1"/>
  <c r="N3" i="40" s="1"/>
  <c r="S28" i="44"/>
  <c r="V28" i="44" s="1"/>
  <c r="N28" i="44" s="1"/>
  <c r="S13" i="39"/>
  <c r="V13" i="39" s="1"/>
  <c r="N13" i="39" s="1"/>
  <c r="S26" i="46"/>
  <c r="V26" i="46" s="1"/>
  <c r="N26" i="46" s="1"/>
  <c r="S28" i="43"/>
  <c r="V28" i="43" s="1"/>
  <c r="N28" i="43" s="1"/>
  <c r="S6" i="40"/>
  <c r="V6" i="40" s="1"/>
  <c r="N6" i="40" s="1"/>
  <c r="S21" i="44"/>
  <c r="V21" i="44" s="1"/>
  <c r="N21" i="44" s="1"/>
  <c r="S19" i="44"/>
  <c r="V19" i="44" s="1"/>
  <c r="N19" i="44" s="1"/>
  <c r="S10" i="44"/>
  <c r="V10" i="44" s="1"/>
  <c r="N10" i="44" s="1"/>
  <c r="S22" i="43"/>
  <c r="V22" i="43" s="1"/>
  <c r="N22" i="43" s="1"/>
  <c r="S28" i="40"/>
  <c r="V28" i="40" s="1"/>
  <c r="N28" i="40" s="1"/>
  <c r="S18" i="40"/>
  <c r="V18" i="40" s="1"/>
  <c r="N18" i="40" s="1"/>
  <c r="S27" i="46"/>
  <c r="V27" i="46" s="1"/>
  <c r="N27" i="46" s="1"/>
  <c r="S11" i="40"/>
  <c r="V11" i="40" s="1"/>
  <c r="N11" i="40" s="1"/>
  <c r="S23" i="44"/>
  <c r="V23" i="44" s="1"/>
  <c r="N23" i="44" s="1"/>
  <c r="S36" i="41"/>
  <c r="V36" i="41" s="1"/>
  <c r="N36" i="41" s="1"/>
  <c r="S7" i="40"/>
  <c r="V7" i="40" s="1"/>
  <c r="N7" i="40" s="1"/>
  <c r="S9" i="40"/>
  <c r="V9" i="40" s="1"/>
  <c r="N9" i="40" s="1"/>
  <c r="S10" i="41"/>
  <c r="V10" i="41" s="1"/>
  <c r="N10" i="41" s="1"/>
  <c r="S5" i="40"/>
  <c r="V5" i="40" s="1"/>
  <c r="N5" i="40" s="1"/>
  <c r="S21" i="39"/>
  <c r="V21" i="39" s="1"/>
  <c r="N21" i="39" s="1"/>
  <c r="S11" i="39"/>
  <c r="V11" i="39" s="1"/>
  <c r="N11" i="39" s="1"/>
  <c r="S15" i="44"/>
  <c r="V15" i="44" s="1"/>
  <c r="N15" i="44" s="1"/>
  <c r="S31" i="39"/>
  <c r="V31" i="39" s="1"/>
  <c r="N31" i="39" s="1"/>
  <c r="S7" i="46"/>
  <c r="V7" i="46" s="1"/>
  <c r="N7" i="46" s="1"/>
  <c r="S36" i="43"/>
  <c r="V36" i="43" s="1"/>
  <c r="N36" i="43" s="1"/>
  <c r="S14" i="40"/>
  <c r="V14" i="40" s="1"/>
  <c r="N14" i="40" s="1"/>
  <c r="S6" i="44"/>
  <c r="V6" i="44" s="1"/>
  <c r="N6" i="44" s="1"/>
  <c r="S36" i="46"/>
  <c r="V36" i="46" s="1"/>
  <c r="N36" i="46" s="1"/>
  <c r="S8" i="41"/>
  <c r="V8" i="41" s="1"/>
  <c r="N8" i="41" s="1"/>
  <c r="S10" i="46"/>
  <c r="V10" i="46" s="1"/>
  <c r="N10" i="46" s="1"/>
  <c r="S29" i="43"/>
  <c r="V29" i="43" s="1"/>
  <c r="N29" i="43" s="1"/>
  <c r="S10" i="40"/>
  <c r="V10" i="40" s="1"/>
  <c r="N10" i="40" s="1"/>
  <c r="S24" i="39"/>
  <c r="V24" i="39" s="1"/>
  <c r="N24" i="39" s="1"/>
  <c r="S15" i="41"/>
  <c r="V15" i="41" s="1"/>
  <c r="N15" i="41" s="1"/>
  <c r="S35" i="40"/>
  <c r="V35" i="40" s="1"/>
  <c r="N35" i="40" s="1"/>
  <c r="S34" i="46"/>
  <c r="V34" i="46" s="1"/>
  <c r="N34" i="46" s="1"/>
  <c r="S19" i="39"/>
  <c r="V19" i="39" s="1"/>
  <c r="N19" i="39" s="1"/>
  <c r="S31" i="41"/>
  <c r="V31" i="41" s="1"/>
  <c r="N31" i="41" s="1"/>
  <c r="S9" i="45"/>
  <c r="V9" i="45" s="1"/>
  <c r="N9" i="45" s="1"/>
  <c r="S4" i="44"/>
  <c r="V4" i="44" s="1"/>
  <c r="N4" i="44" s="1"/>
  <c r="S5" i="41"/>
  <c r="V5" i="41" s="1"/>
  <c r="N5" i="41" s="1"/>
  <c r="S26" i="44"/>
  <c r="V26" i="44" s="1"/>
  <c r="N26" i="44" s="1"/>
  <c r="S13" i="41"/>
  <c r="V13" i="41" s="1"/>
  <c r="N13" i="41" s="1"/>
  <c r="S3" i="46"/>
  <c r="V3" i="46" s="1"/>
  <c r="N3" i="46" s="1"/>
  <c r="S33" i="40"/>
  <c r="V33" i="40" s="1"/>
  <c r="N33" i="40" s="1"/>
  <c r="S32" i="44"/>
  <c r="V32" i="44" s="1"/>
  <c r="N32" i="44" s="1"/>
  <c r="S25" i="39"/>
  <c r="V25" i="39" s="1"/>
  <c r="N25" i="39" s="1"/>
  <c r="S16" i="39"/>
  <c r="V16" i="39" s="1"/>
  <c r="N16" i="39" s="1"/>
  <c r="S24" i="40"/>
  <c r="V24" i="40" s="1"/>
  <c r="N24" i="40" s="1"/>
  <c r="S10" i="39"/>
  <c r="V10" i="39" s="1"/>
  <c r="N10" i="39" s="1"/>
  <c r="S9" i="46"/>
  <c r="V9" i="46" s="1"/>
  <c r="N9" i="46" s="1"/>
  <c r="S36" i="40"/>
  <c r="V36" i="40" s="1"/>
  <c r="N36" i="40" s="1"/>
  <c r="S6" i="45"/>
  <c r="V6" i="45" s="1"/>
  <c r="N6" i="45" s="1"/>
  <c r="S13" i="44"/>
  <c r="V13" i="44" s="1"/>
  <c r="N13" i="44" s="1"/>
  <c r="S12" i="41"/>
  <c r="V12" i="41" s="1"/>
  <c r="N12" i="41" s="1"/>
  <c r="S35" i="39"/>
  <c r="V35" i="39" s="1"/>
  <c r="N35" i="39" s="1"/>
  <c r="S32" i="41"/>
  <c r="V32" i="41" s="1"/>
  <c r="N32" i="41" s="1"/>
  <c r="S30" i="39"/>
  <c r="V30" i="39" s="1"/>
  <c r="N30" i="39" s="1"/>
  <c r="S17" i="39"/>
  <c r="V17" i="39" s="1"/>
  <c r="N17" i="39" s="1"/>
  <c r="S14" i="45"/>
  <c r="V14" i="45" s="1"/>
  <c r="N14" i="45" s="1"/>
  <c r="S4" i="40"/>
  <c r="V4" i="40" s="1"/>
  <c r="N4" i="40" s="1"/>
  <c r="S19" i="45"/>
  <c r="V19" i="45" s="1"/>
  <c r="N19" i="45" s="1"/>
  <c r="S25" i="44"/>
  <c r="V25" i="44" s="1"/>
  <c r="N25" i="44" s="1"/>
  <c r="S23" i="43"/>
  <c r="V23" i="43" s="1"/>
  <c r="N23" i="43" s="1"/>
  <c r="S27" i="45"/>
  <c r="V27" i="45" s="1"/>
  <c r="N27" i="45" s="1"/>
  <c r="S32" i="40"/>
  <c r="V32" i="40" s="1"/>
  <c r="N32" i="40" s="1"/>
  <c r="S20" i="41"/>
  <c r="V20" i="41" s="1"/>
  <c r="N20" i="41" s="1"/>
  <c r="S4" i="39"/>
  <c r="V4" i="39" s="1"/>
  <c r="N4" i="39" s="1"/>
  <c r="S34" i="41"/>
  <c r="V34" i="41" s="1"/>
  <c r="N34" i="41" s="1"/>
  <c r="S34" i="39"/>
  <c r="V34" i="39" s="1"/>
  <c r="N34" i="39" s="1"/>
  <c r="S22" i="40"/>
  <c r="V22" i="40" s="1"/>
  <c r="N22" i="40" s="1"/>
  <c r="S18" i="44"/>
  <c r="V18" i="44" s="1"/>
  <c r="N18" i="44" s="1"/>
  <c r="S22" i="44"/>
  <c r="V22" i="44" s="1"/>
  <c r="N22" i="44" s="1"/>
  <c r="S12" i="40"/>
  <c r="V12" i="40" s="1"/>
  <c r="N12" i="40" s="1"/>
  <c r="S29" i="40"/>
  <c r="V29" i="40" s="1"/>
  <c r="N29" i="40" s="1"/>
  <c r="S28" i="45"/>
  <c r="V28" i="45" s="1"/>
  <c r="N28" i="45" s="1"/>
  <c r="S35" i="41"/>
  <c r="V35" i="41" s="1"/>
  <c r="N35" i="41" s="1"/>
  <c r="S18" i="39"/>
  <c r="V18" i="39" s="1"/>
  <c r="N18" i="39" s="1"/>
  <c r="S16" i="45"/>
  <c r="V16" i="45" s="1"/>
  <c r="N16" i="45" s="1"/>
  <c r="S33" i="45"/>
  <c r="V33" i="45" s="1"/>
  <c r="N33" i="45" s="1"/>
  <c r="S9" i="39"/>
  <c r="V9" i="39" s="1"/>
  <c r="N9" i="39" s="1"/>
  <c r="S24" i="45"/>
  <c r="V24" i="45" s="1"/>
  <c r="N24" i="45" s="1"/>
  <c r="S34" i="44"/>
  <c r="V34" i="44" s="1"/>
  <c r="N34" i="44" s="1"/>
  <c r="S10" i="43"/>
  <c r="V10" i="43" s="1"/>
  <c r="N10" i="43" s="1"/>
  <c r="S7" i="45"/>
  <c r="V7" i="45" s="1"/>
  <c r="N7" i="45" s="1"/>
  <c r="S4" i="46"/>
  <c r="V4" i="46" s="1"/>
  <c r="N4" i="46" s="1"/>
  <c r="S17" i="41"/>
  <c r="V17" i="41" s="1"/>
  <c r="N17" i="41" s="1"/>
  <c r="S17" i="40"/>
  <c r="V17" i="40" s="1"/>
  <c r="N17" i="40" s="1"/>
  <c r="S35" i="45"/>
  <c r="V35" i="45" s="1"/>
  <c r="N35" i="45" s="1"/>
  <c r="S21" i="40"/>
  <c r="V21" i="40" s="1"/>
  <c r="N21" i="40" s="1"/>
  <c r="S14" i="39"/>
  <c r="V14" i="39" s="1"/>
  <c r="N14" i="39" s="1"/>
  <c r="S6" i="41"/>
  <c r="V6" i="41" s="1"/>
  <c r="N6" i="41" s="1"/>
  <c r="S3" i="41"/>
  <c r="V3" i="41" s="1"/>
  <c r="N3" i="41" s="1"/>
  <c r="S26" i="39"/>
  <c r="V26" i="39" s="1"/>
  <c r="N26" i="39" s="1"/>
  <c r="S29" i="39"/>
  <c r="V29" i="39" s="1"/>
  <c r="N29" i="39" s="1"/>
  <c r="S20" i="44"/>
  <c r="V20" i="44" s="1"/>
  <c r="N20" i="44" s="1"/>
  <c r="S30" i="45"/>
  <c r="V30" i="45" s="1"/>
  <c r="N30" i="45" s="1"/>
  <c r="S32" i="45"/>
  <c r="V32" i="45" s="1"/>
  <c r="N32" i="45" s="1"/>
  <c r="S32" i="39"/>
  <c r="V32" i="39" s="1"/>
  <c r="N32" i="39" s="1"/>
  <c r="S6" i="43"/>
  <c r="V6" i="43" s="1"/>
  <c r="N6" i="43" s="1"/>
  <c r="S35" i="46"/>
  <c r="V35" i="46" s="1"/>
  <c r="N35" i="46" s="1"/>
  <c r="S33" i="41"/>
  <c r="V33" i="41" s="1"/>
  <c r="N33" i="41" s="1"/>
  <c r="S30" i="40"/>
  <c r="V30" i="40" s="1"/>
  <c r="N30" i="40" s="1"/>
  <c r="S10" i="45"/>
  <c r="V10" i="45" s="1"/>
  <c r="N10" i="45" s="1"/>
  <c r="S17" i="43"/>
  <c r="V17" i="43" s="1"/>
  <c r="N17" i="43" s="1"/>
  <c r="S31" i="43"/>
  <c r="V31" i="43" s="1"/>
  <c r="N31" i="43" s="1"/>
  <c r="S25" i="45"/>
  <c r="V25" i="45" s="1"/>
  <c r="N25" i="45" s="1"/>
  <c r="S19" i="41"/>
  <c r="V19" i="41" s="1"/>
  <c r="N19" i="41" s="1"/>
  <c r="S9" i="43"/>
  <c r="V9" i="43" s="1"/>
  <c r="N9" i="43" s="1"/>
  <c r="S23" i="46"/>
  <c r="V23" i="46" s="1"/>
  <c r="N23" i="46" s="1"/>
  <c r="S18" i="43"/>
  <c r="V18" i="43" s="1"/>
  <c r="N18" i="43" s="1"/>
  <c r="S23" i="41"/>
  <c r="V23" i="41" s="1"/>
  <c r="N23" i="41" s="1"/>
  <c r="S36" i="39"/>
  <c r="V36" i="39" s="1"/>
  <c r="N36" i="39" s="1"/>
  <c r="S18" i="45"/>
  <c r="V18" i="45" s="1"/>
  <c r="N18" i="45" s="1"/>
  <c r="S6" i="39"/>
  <c r="V6" i="39" s="1"/>
  <c r="N6" i="39" s="1"/>
  <c r="S11" i="45"/>
  <c r="V11" i="45" s="1"/>
  <c r="N11" i="45" s="1"/>
  <c r="S7" i="39"/>
  <c r="V7" i="39" s="1"/>
  <c r="N7" i="39" s="1"/>
  <c r="S23" i="40"/>
  <c r="V23" i="40" s="1"/>
  <c r="N23" i="40" s="1"/>
  <c r="S34" i="45"/>
  <c r="V34" i="45" s="1"/>
  <c r="N34" i="45" s="1"/>
  <c r="S20" i="43"/>
  <c r="V20" i="43" s="1"/>
  <c r="N20" i="43" s="1"/>
  <c r="S12" i="45"/>
  <c r="V12" i="45" s="1"/>
  <c r="N12" i="45" s="1"/>
  <c r="S27" i="41"/>
  <c r="V27" i="41" s="1"/>
  <c r="N27" i="41" s="1"/>
  <c r="S19" i="46"/>
  <c r="V19" i="46" s="1"/>
  <c r="N19" i="46" s="1"/>
  <c r="S25" i="41"/>
  <c r="V25" i="41" s="1"/>
  <c r="N25" i="41" s="1"/>
  <c r="S14" i="44"/>
  <c r="V14" i="44" s="1"/>
  <c r="N14" i="44" s="1"/>
  <c r="S12" i="43"/>
  <c r="V12" i="43" s="1"/>
  <c r="N12" i="43" s="1"/>
  <c r="S26" i="40"/>
  <c r="V26" i="40" s="1"/>
  <c r="N26" i="40" s="1"/>
  <c r="S22" i="39"/>
  <c r="V22" i="39" s="1"/>
  <c r="N22" i="39" s="1"/>
  <c r="S30" i="43"/>
  <c r="V30" i="43" s="1"/>
  <c r="N30" i="43" s="1"/>
  <c r="S15" i="39"/>
  <c r="V15" i="39" s="1"/>
  <c r="N15" i="39" s="1"/>
  <c r="S34" i="43"/>
  <c r="V34" i="43" s="1"/>
  <c r="N34" i="43" s="1"/>
  <c r="S28" i="39"/>
  <c r="V28" i="39" s="1"/>
  <c r="N28" i="39" s="1"/>
  <c r="S18" i="41"/>
  <c r="V18" i="41" s="1"/>
  <c r="N18" i="41" s="1"/>
  <c r="S17" i="45"/>
  <c r="V17" i="45" s="1"/>
  <c r="N17" i="45" s="1"/>
  <c r="S23" i="45"/>
  <c r="V23" i="45" s="1"/>
  <c r="N23" i="45" s="1"/>
  <c r="S28" i="46"/>
  <c r="V28" i="46" s="1"/>
  <c r="N28" i="46" s="1"/>
  <c r="S5" i="43"/>
  <c r="V5" i="43" s="1"/>
  <c r="N5" i="43" s="1"/>
  <c r="S35" i="43"/>
  <c r="V35" i="43" s="1"/>
  <c r="N35" i="43" s="1"/>
  <c r="S31" i="46"/>
  <c r="V31" i="46" s="1"/>
  <c r="N31" i="46" s="1"/>
  <c r="S5" i="44"/>
  <c r="V5" i="44" s="1"/>
  <c r="N5" i="44" s="1"/>
  <c r="S14" i="43"/>
  <c r="V14" i="43" s="1"/>
  <c r="N14" i="43" s="1"/>
  <c r="S25" i="40"/>
  <c r="V25" i="40" s="1"/>
  <c r="N25" i="40" s="1"/>
  <c r="S24" i="46"/>
  <c r="V24" i="46" s="1"/>
  <c r="N24" i="46" s="1"/>
  <c r="S9" i="44"/>
  <c r="V9" i="44" s="1"/>
  <c r="N9" i="44" s="1"/>
  <c r="S33" i="46"/>
  <c r="V33" i="46" s="1"/>
  <c r="N33" i="46" s="1"/>
  <c r="S15" i="40"/>
  <c r="V15" i="40" s="1"/>
  <c r="N15" i="40" s="1"/>
  <c r="S13" i="45"/>
  <c r="V13" i="45" s="1"/>
  <c r="N13" i="45" s="1"/>
  <c r="S24" i="43"/>
  <c r="V24" i="43" s="1"/>
  <c r="N24" i="43" s="1"/>
  <c r="S15" i="45"/>
  <c r="V15" i="45" s="1"/>
  <c r="N15" i="45" s="1"/>
  <c r="S15" i="43"/>
  <c r="V15" i="43" s="1"/>
  <c r="N15" i="43" s="1"/>
  <c r="S21" i="43"/>
  <c r="V21" i="43" s="1"/>
  <c r="N21" i="43" s="1"/>
  <c r="S32" i="46"/>
  <c r="V32" i="46" s="1"/>
  <c r="N32" i="46" s="1"/>
  <c r="S16" i="46"/>
  <c r="V16" i="46" s="1"/>
  <c r="N16" i="46" s="1"/>
  <c r="S12" i="39"/>
  <c r="V12" i="39" s="1"/>
  <c r="N12" i="39" s="1"/>
  <c r="S17" i="44"/>
  <c r="V17" i="44" s="1"/>
  <c r="N17" i="44" s="1"/>
  <c r="S13" i="40"/>
  <c r="V13" i="40" s="1"/>
  <c r="N13" i="40" s="1"/>
  <c r="S18" i="46"/>
  <c r="V18" i="46" s="1"/>
  <c r="N18" i="46" s="1"/>
  <c r="S24" i="44"/>
  <c r="V24" i="44" s="1"/>
  <c r="N24" i="44" s="1"/>
  <c r="S3" i="43"/>
  <c r="V3" i="43" s="1"/>
  <c r="N3" i="43" s="1"/>
  <c r="S19" i="40"/>
  <c r="V19" i="40" s="1"/>
  <c r="N19" i="40" s="1"/>
  <c r="S16" i="44"/>
  <c r="V16" i="44" s="1"/>
  <c r="N16" i="44" s="1"/>
  <c r="S3" i="39"/>
  <c r="V3" i="39" s="1"/>
  <c r="N3" i="39" s="1"/>
  <c r="S11" i="41"/>
  <c r="V11" i="41" s="1"/>
  <c r="N11" i="41" s="1"/>
  <c r="S14" i="46"/>
  <c r="V14" i="46" s="1"/>
  <c r="N14" i="46" s="1"/>
  <c r="S5" i="39"/>
  <c r="V5" i="39" s="1"/>
  <c r="N5" i="39" s="1"/>
  <c r="S4" i="45"/>
  <c r="V4" i="45" s="1"/>
  <c r="N4" i="45" s="1"/>
  <c r="S13" i="43"/>
  <c r="V13" i="43" s="1"/>
  <c r="N13" i="43" s="1"/>
  <c r="S29" i="45"/>
  <c r="V29" i="45" s="1"/>
  <c r="N29" i="45" s="1"/>
  <c r="S16" i="43"/>
  <c r="V16" i="43" s="1"/>
  <c r="N16" i="43" s="1"/>
  <c r="S31" i="45"/>
  <c r="V31" i="45" s="1"/>
  <c r="N31" i="45" s="1"/>
  <c r="S27" i="40"/>
  <c r="V27" i="40" s="1"/>
  <c r="N27" i="40" s="1"/>
  <c r="S5" i="46"/>
  <c r="V5" i="46" s="1"/>
  <c r="N5" i="46" s="1"/>
  <c r="S25" i="43"/>
  <c r="V25" i="43" s="1"/>
  <c r="N25" i="43" s="1"/>
  <c r="S26" i="43"/>
  <c r="V26" i="43" s="1"/>
  <c r="N26" i="43" s="1"/>
  <c r="S27" i="39"/>
  <c r="V27" i="39" s="1"/>
  <c r="N27" i="39" s="1"/>
  <c r="S9" i="41"/>
  <c r="V9" i="41" s="1"/>
  <c r="N9" i="41" s="1"/>
  <c r="S33" i="43"/>
  <c r="V33" i="43" s="1"/>
  <c r="N33" i="43" s="1"/>
  <c r="S29" i="46"/>
  <c r="V29" i="46" s="1"/>
  <c r="N29" i="46" s="1"/>
  <c r="S27" i="43"/>
  <c r="V27" i="43" s="1"/>
  <c r="N27" i="43" s="1"/>
  <c r="S11" i="44"/>
  <c r="V11" i="44" s="1"/>
  <c r="N11" i="44" s="1"/>
  <c r="S8" i="44"/>
  <c r="V8" i="44" s="1"/>
  <c r="N8" i="44" s="1"/>
  <c r="S8" i="39"/>
  <c r="V8" i="39" s="1"/>
  <c r="N8" i="39" s="1"/>
  <c r="S24" i="41"/>
  <c r="V24" i="41" s="1"/>
  <c r="N24" i="41" s="1"/>
  <c r="S22" i="46"/>
  <c r="V22" i="46" s="1"/>
  <c r="N22" i="46" s="1"/>
  <c r="S23" i="39"/>
  <c r="V23" i="39" s="1"/>
  <c r="N23" i="39" s="1"/>
  <c r="S5" i="45"/>
  <c r="V5" i="45" s="1"/>
  <c r="N5" i="45" s="1"/>
  <c r="S21" i="46"/>
  <c r="V21" i="46" s="1"/>
  <c r="N21" i="46" s="1"/>
  <c r="S20" i="45"/>
  <c r="V20" i="45" s="1"/>
  <c r="N20" i="45" s="1"/>
  <c r="S33" i="39"/>
  <c r="V33" i="39" s="1"/>
  <c r="N33" i="39" s="1"/>
  <c r="S27" i="44"/>
  <c r="V27" i="44" s="1"/>
  <c r="N27" i="44" s="1"/>
  <c r="S21" i="45"/>
  <c r="V21" i="45" s="1"/>
  <c r="N21" i="45" s="1"/>
  <c r="S21" i="41"/>
  <c r="V21" i="41" s="1"/>
  <c r="N21" i="41" s="1"/>
  <c r="S12" i="44"/>
  <c r="V12" i="44" s="1"/>
  <c r="N12" i="44" s="1"/>
  <c r="S11" i="46"/>
  <c r="V11" i="46" s="1"/>
  <c r="N11" i="46" s="1"/>
  <c r="S4" i="43"/>
  <c r="V4" i="43" s="1"/>
  <c r="N4" i="43" s="1"/>
  <c r="S30" i="44"/>
  <c r="V30" i="44" s="1"/>
  <c r="N30" i="44" s="1"/>
  <c r="S26" i="45"/>
  <c r="V26" i="45" s="1"/>
  <c r="N26" i="45" s="1"/>
  <c r="S8" i="40"/>
  <c r="V8" i="40" s="1"/>
  <c r="N8" i="40" s="1"/>
  <c r="S12" i="46"/>
  <c r="V12" i="46" s="1"/>
  <c r="N12" i="46" s="1"/>
  <c r="S7" i="43"/>
  <c r="V7" i="43" s="1"/>
  <c r="N7" i="43" s="1"/>
  <c r="S36" i="45"/>
  <c r="V36" i="45" s="1"/>
  <c r="N36" i="45" s="1"/>
  <c r="S36" i="44"/>
  <c r="V36" i="44" s="1"/>
  <c r="N36" i="44" s="1"/>
  <c r="S13" i="46"/>
  <c r="V13" i="46" s="1"/>
  <c r="N13" i="46" s="1"/>
  <c r="S15" i="46"/>
  <c r="V15" i="46" s="1"/>
  <c r="N15" i="46" s="1"/>
  <c r="S20" i="39"/>
  <c r="V20" i="39" s="1"/>
  <c r="N20" i="39" s="1"/>
  <c r="S22" i="45"/>
  <c r="V22" i="45" s="1"/>
  <c r="N22" i="45" s="1"/>
  <c r="S16" i="40"/>
  <c r="V16" i="40" s="1"/>
  <c r="N16" i="40" s="1"/>
  <c r="S8" i="46"/>
  <c r="V8" i="46" s="1"/>
  <c r="N8" i="46" s="1"/>
  <c r="S17" i="15"/>
  <c r="V17" i="15" s="1"/>
  <c r="N17" i="15" s="1"/>
  <c r="S30" i="15"/>
  <c r="V30" i="15" s="1"/>
  <c r="N30" i="15" s="1"/>
  <c r="S37" i="15"/>
  <c r="V37" i="15" s="1"/>
  <c r="N37" i="15" s="1"/>
  <c r="S7" i="15"/>
  <c r="V7" i="15" s="1"/>
  <c r="N7" i="15" s="1"/>
  <c r="S32" i="15"/>
  <c r="V32" i="15" s="1"/>
  <c r="N32" i="15" s="1"/>
  <c r="S20" i="15"/>
  <c r="V20" i="15" s="1"/>
  <c r="N20" i="15" s="1"/>
  <c r="S35" i="15"/>
  <c r="V35" i="15" s="1"/>
  <c r="N35" i="15" s="1"/>
  <c r="S2" i="47"/>
  <c r="V2" i="47" s="1"/>
  <c r="N2" i="47" s="1"/>
  <c r="N37" i="47" s="1"/>
  <c r="N48" i="15" s="1"/>
  <c r="S14" i="15"/>
  <c r="V14" i="15" s="1"/>
  <c r="N14" i="15" s="1"/>
  <c r="S5" i="15"/>
  <c r="V5" i="15" s="1"/>
  <c r="N5" i="15" s="1"/>
  <c r="S28" i="15"/>
  <c r="V28" i="15" s="1"/>
  <c r="N28" i="15" s="1"/>
  <c r="S25" i="15"/>
  <c r="V25" i="15" s="1"/>
  <c r="N25" i="15" s="1"/>
  <c r="S19" i="15"/>
  <c r="V19" i="15" s="1"/>
  <c r="N19" i="15" s="1"/>
  <c r="S24" i="15"/>
  <c r="V24" i="15" s="1"/>
  <c r="N24" i="15" s="1"/>
  <c r="S13" i="15"/>
  <c r="V13" i="15" s="1"/>
  <c r="N13" i="15" s="1"/>
  <c r="S8" i="15"/>
  <c r="V8" i="15" s="1"/>
  <c r="N8" i="15" s="1"/>
  <c r="S29" i="15"/>
  <c r="V29" i="15" s="1"/>
  <c r="N29" i="15" s="1"/>
  <c r="S15" i="15"/>
  <c r="V15" i="15" s="1"/>
  <c r="N15" i="15" s="1"/>
  <c r="S36" i="15"/>
  <c r="V36" i="15" s="1"/>
  <c r="N36" i="15" s="1"/>
  <c r="S26" i="15"/>
  <c r="V26" i="15" s="1"/>
  <c r="N26" i="15" s="1"/>
  <c r="S23" i="15"/>
  <c r="V23" i="15" s="1"/>
  <c r="N23" i="15" s="1"/>
  <c r="S12" i="15"/>
  <c r="V12" i="15" s="1"/>
  <c r="N12" i="15" s="1"/>
  <c r="S4" i="15"/>
  <c r="V4" i="15" s="1"/>
  <c r="N4" i="15" s="1"/>
  <c r="S16" i="15"/>
  <c r="V16" i="15" s="1"/>
  <c r="N16" i="15" s="1"/>
  <c r="S33" i="15"/>
  <c r="V33" i="15" s="1"/>
  <c r="N33" i="15" s="1"/>
  <c r="S10" i="15"/>
  <c r="V10" i="15" s="1"/>
  <c r="N10" i="15" s="1"/>
  <c r="S27" i="15"/>
  <c r="V27" i="15" s="1"/>
  <c r="N27" i="15" s="1"/>
  <c r="S11" i="15"/>
  <c r="V11" i="15" s="1"/>
  <c r="N11" i="15" s="1"/>
  <c r="S18" i="15"/>
  <c r="V18" i="15" s="1"/>
  <c r="N18" i="15" s="1"/>
  <c r="S22" i="15"/>
  <c r="V22" i="15" s="1"/>
  <c r="N22" i="15" s="1"/>
  <c r="S2" i="42"/>
  <c r="V2" i="42" s="1"/>
  <c r="N2" i="42" s="1"/>
  <c r="S21" i="15"/>
  <c r="V21" i="15" s="1"/>
  <c r="N21" i="15" s="1"/>
  <c r="S31" i="15"/>
  <c r="V31" i="15" s="1"/>
  <c r="N31" i="15" s="1"/>
  <c r="S6" i="15"/>
  <c r="V6" i="15" s="1"/>
  <c r="N6" i="15" s="1"/>
  <c r="S9" i="15"/>
  <c r="V9" i="15" s="1"/>
  <c r="N9" i="15" s="1"/>
  <c r="S34" i="15"/>
  <c r="V34" i="15" s="1"/>
  <c r="N34" i="15" s="1"/>
  <c r="S3" i="15"/>
  <c r="V3" i="15" s="1"/>
  <c r="N3" i="15" s="1"/>
  <c r="S2" i="44"/>
  <c r="V2" i="44" s="1"/>
  <c r="N2" i="44" s="1"/>
  <c r="S2" i="43"/>
  <c r="V2" i="43" s="1"/>
  <c r="N2" i="43" s="1"/>
  <c r="S2" i="45"/>
  <c r="V2" i="45" s="1"/>
  <c r="N2" i="45" s="1"/>
  <c r="S2" i="41"/>
  <c r="V2" i="41" s="1"/>
  <c r="N2" i="41" s="1"/>
  <c r="S2" i="46"/>
  <c r="V2" i="46" s="1"/>
  <c r="N2" i="46" s="1"/>
  <c r="S2" i="40"/>
  <c r="V2" i="40" s="1"/>
  <c r="N2" i="40" s="1"/>
  <c r="S2" i="39"/>
  <c r="V2" i="39" s="1"/>
  <c r="N2" i="39" s="1"/>
  <c r="N37" i="41" l="1"/>
  <c r="N42" i="15" s="1"/>
  <c r="N37" i="42"/>
  <c r="N43" i="15" s="1"/>
  <c r="N37" i="46"/>
  <c r="N47" i="15" s="1"/>
  <c r="N37" i="43"/>
  <c r="N44" i="15" s="1"/>
  <c r="N37" i="44"/>
  <c r="N45" i="15" s="1"/>
  <c r="N38" i="15"/>
  <c r="N41" i="15" s="1"/>
  <c r="N3" i="6"/>
  <c r="N22" i="6"/>
  <c r="N17" i="6"/>
  <c r="N12" i="6"/>
  <c r="N8" i="6"/>
  <c r="N18" i="6"/>
  <c r="N10" i="6"/>
  <c r="N24" i="6"/>
  <c r="N13" i="6"/>
  <c r="N9" i="6"/>
  <c r="N14" i="6"/>
  <c r="N15" i="6"/>
  <c r="N6" i="6"/>
  <c r="N20" i="6"/>
  <c r="N16" i="6"/>
  <c r="N7" i="6"/>
  <c r="N4" i="6"/>
  <c r="N5" i="6"/>
  <c r="N21" i="6"/>
  <c r="N11" i="6"/>
  <c r="N23" i="6"/>
  <c r="N19" i="6"/>
  <c r="N37" i="39"/>
  <c r="N50" i="15" s="1"/>
  <c r="N37" i="40"/>
  <c r="N49" i="15" s="1"/>
  <c r="N37" i="45"/>
  <c r="N46" i="15" s="1"/>
  <c r="N25" i="6" l="1"/>
  <c r="N51" i="15"/>
</calcChain>
</file>

<file path=xl/metadata.xml><?xml version="1.0" encoding="utf-8"?>
<metadata xmlns="http://schemas.openxmlformats.org/spreadsheetml/2006/main" xmlns:xlrd="http://schemas.microsoft.com/office/spreadsheetml/2017/richdata">
  <metadataTypes count="1">
    <metadataType name="XLRICHVALUE" minSupportedVersion="120000" copy="1" pasteAll="1" pasteValues="1" merge="1" splitFirst="1" rowColShift="1" clearFormats="1" clearComments="1" assign="1" coerce="1"/>
  </metadataTypes>
  <futureMetadata name="XLRICHVALUE" count="1">
    <bk>
      <extLst>
        <ext uri="{3e2802c4-a4d2-4d8b-9148-e3be6c30e623}">
          <xlrd:rvb i="0"/>
        </ext>
      </extLst>
    </bk>
  </futureMetadata>
  <valueMetadata count="1">
    <bk>
      <rc t="1" v="0"/>
    </bk>
  </valueMetadata>
</metadata>
</file>

<file path=xl/sharedStrings.xml><?xml version="1.0" encoding="utf-8"?>
<sst xmlns="http://schemas.openxmlformats.org/spreadsheetml/2006/main" count="683" uniqueCount="126">
  <si>
    <t>Sachbücher</t>
  </si>
  <si>
    <t>Belletristische Bücher</t>
  </si>
  <si>
    <t>Kinder- und Jugendbücher</t>
  </si>
  <si>
    <t>Fremdsprachige Bücher</t>
  </si>
  <si>
    <t>Medienpakete</t>
  </si>
  <si>
    <t>Noten</t>
  </si>
  <si>
    <t>Karten</t>
  </si>
  <si>
    <t>Summe</t>
  </si>
  <si>
    <t>Ausleihen</t>
  </si>
  <si>
    <t>Zweigstelle 1</t>
  </si>
  <si>
    <t>Zweigstelle 2</t>
  </si>
  <si>
    <t>Zweigstelle 3</t>
  </si>
  <si>
    <t>Zweigstelle 4</t>
  </si>
  <si>
    <t>Zweigstelle 5</t>
  </si>
  <si>
    <t>Zweigstelle 6</t>
  </si>
  <si>
    <t>Zweigstelle 7</t>
  </si>
  <si>
    <t>Zweigstelle 8</t>
  </si>
  <si>
    <t>Zweigstelle 9</t>
  </si>
  <si>
    <t>A</t>
  </si>
  <si>
    <t>B</t>
  </si>
  <si>
    <t>C</t>
  </si>
  <si>
    <t>D</t>
  </si>
  <si>
    <t>E</t>
  </si>
  <si>
    <t>F</t>
  </si>
  <si>
    <t>G</t>
  </si>
  <si>
    <t>H</t>
  </si>
  <si>
    <t>K</t>
  </si>
  <si>
    <t>L</t>
  </si>
  <si>
    <t>M</t>
  </si>
  <si>
    <t>N</t>
  </si>
  <si>
    <t>O</t>
  </si>
  <si>
    <t>P</t>
  </si>
  <si>
    <t>S</t>
  </si>
  <si>
    <t>T</t>
  </si>
  <si>
    <t>U</t>
  </si>
  <si>
    <t>V</t>
  </si>
  <si>
    <t>W</t>
  </si>
  <si>
    <t>X</t>
  </si>
  <si>
    <t>Bestand</t>
  </si>
  <si>
    <t>Hauptstelle</t>
  </si>
  <si>
    <t>CD Musik</t>
  </si>
  <si>
    <t>CD Belletristik</t>
  </si>
  <si>
    <t>CD Kinder u. Jugend</t>
  </si>
  <si>
    <t>MC Musik</t>
  </si>
  <si>
    <t>MC Belletristik</t>
  </si>
  <si>
    <t>MC Kinder u. Jugend</t>
  </si>
  <si>
    <t>CD-ROM Sachinfo</t>
  </si>
  <si>
    <t>CD-ROM K+J</t>
  </si>
  <si>
    <t>CD-ROM Spiele</t>
  </si>
  <si>
    <t>Spiele konventionell</t>
  </si>
  <si>
    <t>DVD Special Interest</t>
  </si>
  <si>
    <t>VHS-Video Special Interest</t>
  </si>
  <si>
    <t>DVD K+J</t>
  </si>
  <si>
    <t>DVD Spielfilme</t>
  </si>
  <si>
    <t>VHS-Video K+J</t>
  </si>
  <si>
    <t>VHS-Video Spielfilme</t>
  </si>
  <si>
    <t>Interessenkreis 1</t>
  </si>
  <si>
    <t>Interessenkreis 2</t>
  </si>
  <si>
    <t>Interessenkreis 3</t>
  </si>
  <si>
    <t>Interessenkreis 4</t>
  </si>
  <si>
    <t>Interessenkreis 5</t>
  </si>
  <si>
    <t>Interessenkreis 6</t>
  </si>
  <si>
    <t>Interessenkreis 7</t>
  </si>
  <si>
    <t>Interessenkreis 8</t>
  </si>
  <si>
    <t>Interessenkreis 9</t>
  </si>
  <si>
    <t>Interessenkreis 10</t>
  </si>
  <si>
    <t>N.N. 1</t>
  </si>
  <si>
    <t>N.N. 2</t>
  </si>
  <si>
    <t>Umsatz</t>
  </si>
  <si>
    <t>Verfügbarkeit %</t>
  </si>
  <si>
    <t>Bestandsanteil</t>
  </si>
  <si>
    <t>Ausleihanteil</t>
  </si>
  <si>
    <t>Sachbücher Hauptstelle</t>
  </si>
  <si>
    <t>Zusammenfassung</t>
  </si>
  <si>
    <t>IST</t>
  </si>
  <si>
    <t>SOLL</t>
  </si>
  <si>
    <t>Bedarf</t>
  </si>
  <si>
    <t>Preis</t>
  </si>
  <si>
    <t>Geplante Anzahl Jahre bis zur Erreichung der SOLL-Bestandsgrößen:</t>
  </si>
  <si>
    <t>Zwischenschritt 1</t>
  </si>
  <si>
    <t>Zwischenschritt 2</t>
  </si>
  <si>
    <t>Zwischenschritt 3</t>
  </si>
  <si>
    <t>Zwischenschritt 4</t>
  </si>
  <si>
    <t>Zwischenschritt 5</t>
  </si>
  <si>
    <t>Zwischenschritt 6</t>
  </si>
  <si>
    <t>Zwischenschritt 7</t>
  </si>
  <si>
    <t>Zwischenschritt 8</t>
  </si>
  <si>
    <t>Etatverteilung</t>
  </si>
  <si>
    <t>Gesamt</t>
  </si>
  <si>
    <t>IST
Verfügbarkeit %</t>
  </si>
  <si>
    <t>SOLL
Verfügbarkeit %</t>
  </si>
  <si>
    <t xml:space="preserve">IST
Umsatz
</t>
  </si>
  <si>
    <t xml:space="preserve">SOLL
Umsatz
</t>
  </si>
  <si>
    <t xml:space="preserve">SOLL
Bestand
</t>
  </si>
  <si>
    <t>%-
Anteil an
Gesamt</t>
  </si>
  <si>
    <t>Zweigstelle_1</t>
  </si>
  <si>
    <t>Summen</t>
  </si>
  <si>
    <t>Zweigstelle_2</t>
  </si>
  <si>
    <t>Zweigstelle_3</t>
  </si>
  <si>
    <t>Zweigstelle_4</t>
  </si>
  <si>
    <t>Zweigstelle_5</t>
  </si>
  <si>
    <t>Zweigstelle_6</t>
  </si>
  <si>
    <t>Zweigstelle_7</t>
  </si>
  <si>
    <t>Zweigstelle_8</t>
  </si>
  <si>
    <t>Zweigstelle_9</t>
  </si>
  <si>
    <t>Zur Verteilung stehender Erwerbungsetat (ohne EURO-Zeichen als nackte Zahl eingeben):</t>
  </si>
  <si>
    <t>Prozentsatz des Bestands, der mindestens jährlich aktualisiert werden soll:</t>
  </si>
  <si>
    <t>Leihfrist</t>
  </si>
  <si>
    <t>Zwischenschritt 9</t>
  </si>
  <si>
    <t>Bestand alle Medien</t>
  </si>
  <si>
    <t>Ausleihen alle Medien</t>
  </si>
  <si>
    <t>IST Umsatz</t>
  </si>
  <si>
    <t>IST Verfügbarkeit %</t>
  </si>
  <si>
    <t>Bestandsanteil %</t>
  </si>
  <si>
    <t>Ausleihanteil %</t>
  </si>
  <si>
    <t>Systematikgruppe</t>
  </si>
  <si>
    <t>Wird Rundung auf 10,00 EURO in der Etatverteilung gewünscht? Dann 10 eingeben.</t>
  </si>
  <si>
    <t>Summe kann</t>
  </si>
  <si>
    <t>wegen Rundungen</t>
  </si>
  <si>
    <t>vom eingegebenen</t>
  </si>
  <si>
    <t xml:space="preserve">Erwerbungsetat </t>
  </si>
  <si>
    <t>abweichen!</t>
  </si>
  <si>
    <t>I</t>
  </si>
  <si>
    <t>Q</t>
  </si>
  <si>
    <t xml:space="preserve">Diese Tabelle gehört zum Handbuch:
Erfolgreiches Management von Bibliotheken und Informationseinrichtungen / hrsg. von Cornelia Vonhof u. Konrad Umlauf. Hamburg: Dashöfer.
Die Loseblatt-Ausgabe umfasst vierteljährliche Aktualisierungen.
Die Online-Ausgabe steht unter Das Bibliothekswissen
https://www.dashoefer.de/dasbibliothekswissen/
Erläuterungen zur Tabelle finden Sie im Handbuch unter 8.1.2.3
</t>
  </si>
  <si>
    <t>Setzen Sie nur in die farbigen Felder Ihre Zahlen ein!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</si>
</sst>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81" formatCode="0.0"/>
    <numFmt numFmtId="189" formatCode="#,##0.0"/>
    <numFmt numFmtId="190" formatCode="#,##0_ ;[Red]\-#,##0\ "/>
    <numFmt numFmtId="191" formatCode="#,##0.00\ [$€-1]"/>
    <numFmt numFmtId="192" formatCode="#,##0\ _D_M"/>
    <numFmt numFmtId="193" formatCode="#,##0\ [$€-1]"/>
    <numFmt numFmtId="194" formatCode="#,##0.00000"/>
    <numFmt numFmtId="195" formatCode="#,##0\ &quot;€&quot;"/>
  </numFmts>
  <fonts count="11" x14ac:knownFonts="1">
    <font>
      <sz val="10"/>
      <name val="Arial"/>
    </font>
    <font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name val="Arial"/>
      <family val="2"/>
    </font>
    <font>
      <b/>
      <sz val="7"/>
      <name val="Verdana"/>
      <family val="2"/>
    </font>
    <font>
      <sz val="7"/>
      <name val="Verdana"/>
      <family val="2"/>
    </font>
    <font>
      <b/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4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</cellStyleXfs>
  <cellXfs count="139">
    <xf numFmtId="0" fontId="0" fillId="0" borderId="0" xfId="0"/>
    <xf numFmtId="3" fontId="2" fillId="0" borderId="1" xfId="0" applyNumberFormat="1" applyFont="1" applyBorder="1"/>
    <xf numFmtId="3" fontId="3" fillId="0" borderId="1" xfId="0" applyNumberFormat="1" applyFont="1" applyBorder="1"/>
    <xf numFmtId="3" fontId="3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 wrapText="1"/>
    </xf>
    <xf numFmtId="191" fontId="4" fillId="0" borderId="1" xfId="0" applyNumberFormat="1" applyFont="1" applyBorder="1" applyAlignment="1">
      <alignment horizontal="center"/>
    </xf>
    <xf numFmtId="3" fontId="3" fillId="0" borderId="1" xfId="1" applyNumberFormat="1" applyFont="1" applyBorder="1" applyAlignment="1">
      <alignment horizontal="center" wrapText="1"/>
    </xf>
    <xf numFmtId="3" fontId="3" fillId="0" borderId="1" xfId="2" applyNumberFormat="1" applyFont="1" applyBorder="1" applyAlignment="1">
      <alignment horizontal="center" wrapText="1"/>
    </xf>
    <xf numFmtId="3" fontId="4" fillId="0" borderId="1" xfId="0" applyNumberFormat="1" applyFont="1" applyBorder="1" applyAlignment="1">
      <alignment horizontal="center" wrapText="1"/>
    </xf>
    <xf numFmtId="190" fontId="4" fillId="0" borderId="1" xfId="0" applyNumberFormat="1" applyFont="1" applyBorder="1" applyAlignment="1">
      <alignment horizontal="center"/>
    </xf>
    <xf numFmtId="193" fontId="5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194" fontId="4" fillId="0" borderId="1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/>
    <xf numFmtId="3" fontId="3" fillId="0" borderId="0" xfId="0" applyNumberFormat="1" applyFont="1" applyBorder="1"/>
    <xf numFmtId="4" fontId="3" fillId="0" borderId="0" xfId="0" applyNumberFormat="1" applyFont="1" applyBorder="1"/>
    <xf numFmtId="191" fontId="6" fillId="2" borderId="0" xfId="0" applyNumberFormat="1" applyFont="1" applyFill="1" applyBorder="1" applyAlignment="1">
      <alignment horizontal="right"/>
    </xf>
    <xf numFmtId="181" fontId="3" fillId="0" borderId="0" xfId="1" applyNumberFormat="1" applyFont="1" applyBorder="1"/>
    <xf numFmtId="1" fontId="4" fillId="0" borderId="0" xfId="0" applyNumberFormat="1" applyFont="1" applyBorder="1"/>
    <xf numFmtId="0" fontId="4" fillId="3" borderId="0" xfId="0" applyFont="1" applyFill="1" applyBorder="1"/>
    <xf numFmtId="189" fontId="4" fillId="0" borderId="0" xfId="0" applyNumberFormat="1" applyFont="1" applyBorder="1"/>
    <xf numFmtId="3" fontId="4" fillId="0" borderId="0" xfId="0" applyNumberFormat="1" applyFont="1" applyBorder="1"/>
    <xf numFmtId="190" fontId="4" fillId="0" borderId="0" xfId="0" applyNumberFormat="1" applyFont="1" applyBorder="1"/>
    <xf numFmtId="193" fontId="5" fillId="0" borderId="0" xfId="0" applyNumberFormat="1" applyFont="1" applyBorder="1"/>
    <xf numFmtId="3" fontId="4" fillId="0" borderId="3" xfId="0" applyNumberFormat="1" applyFont="1" applyBorder="1"/>
    <xf numFmtId="4" fontId="6" fillId="0" borderId="0" xfId="0" applyNumberFormat="1" applyFont="1" applyFill="1" applyBorder="1" applyAlignment="1">
      <alignment horizontal="right"/>
    </xf>
    <xf numFmtId="194" fontId="6" fillId="0" borderId="0" xfId="0" applyNumberFormat="1" applyFont="1" applyFill="1" applyBorder="1" applyAlignment="1">
      <alignment horizontal="right"/>
    </xf>
    <xf numFmtId="3" fontId="3" fillId="4" borderId="0" xfId="0" applyNumberFormat="1" applyFont="1" applyFill="1"/>
    <xf numFmtId="3" fontId="3" fillId="4" borderId="0" xfId="0" applyNumberFormat="1" applyFont="1" applyFill="1" applyBorder="1"/>
    <xf numFmtId="3" fontId="2" fillId="0" borderId="4" xfId="0" applyNumberFormat="1" applyFont="1" applyBorder="1"/>
    <xf numFmtId="191" fontId="2" fillId="0" borderId="4" xfId="0" applyNumberFormat="1" applyFont="1" applyBorder="1"/>
    <xf numFmtId="181" fontId="2" fillId="0" borderId="4" xfId="1" applyNumberFormat="1" applyFont="1" applyBorder="1"/>
    <xf numFmtId="1" fontId="2" fillId="0" borderId="4" xfId="0" applyNumberFormat="1" applyFont="1" applyBorder="1"/>
    <xf numFmtId="0" fontId="2" fillId="0" borderId="4" xfId="0" applyFont="1" applyBorder="1"/>
    <xf numFmtId="190" fontId="2" fillId="0" borderId="4" xfId="0" applyNumberFormat="1" applyFont="1" applyBorder="1"/>
    <xf numFmtId="193" fontId="5" fillId="0" borderId="5" xfId="0" applyNumberFormat="1" applyFont="1" applyBorder="1"/>
    <xf numFmtId="3" fontId="3" fillId="0" borderId="6" xfId="0" applyNumberFormat="1" applyFont="1" applyBorder="1"/>
    <xf numFmtId="3" fontId="4" fillId="0" borderId="4" xfId="0" applyNumberFormat="1" applyFont="1" applyBorder="1"/>
    <xf numFmtId="3" fontId="3" fillId="0" borderId="4" xfId="0" applyNumberFormat="1" applyFont="1" applyBorder="1"/>
    <xf numFmtId="4" fontId="3" fillId="0" borderId="4" xfId="0" applyNumberFormat="1" applyFont="1" applyBorder="1"/>
    <xf numFmtId="194" fontId="3" fillId="0" borderId="4" xfId="0" applyNumberFormat="1" applyFont="1" applyBorder="1"/>
    <xf numFmtId="3" fontId="2" fillId="0" borderId="0" xfId="0" applyNumberFormat="1" applyFont="1"/>
    <xf numFmtId="3" fontId="3" fillId="0" borderId="0" xfId="1" applyNumberFormat="1" applyFont="1"/>
    <xf numFmtId="3" fontId="3" fillId="0" borderId="0" xfId="2" applyNumberFormat="1" applyFont="1"/>
    <xf numFmtId="4" fontId="3" fillId="0" borderId="0" xfId="0" applyNumberFormat="1" applyFont="1"/>
    <xf numFmtId="3" fontId="2" fillId="0" borderId="7" xfId="0" applyNumberFormat="1" applyFont="1" applyBorder="1" applyAlignment="1">
      <alignment vertical="top" textRotation="45"/>
    </xf>
    <xf numFmtId="3" fontId="2" fillId="0" borderId="7" xfId="0" applyNumberFormat="1" applyFont="1" applyBorder="1" applyAlignment="1">
      <alignment textRotation="45"/>
    </xf>
    <xf numFmtId="3" fontId="2" fillId="0" borderId="7" xfId="0" applyNumberFormat="1" applyFont="1" applyBorder="1" applyAlignment="1">
      <alignment horizontal="center" textRotation="45" wrapText="1"/>
    </xf>
    <xf numFmtId="3" fontId="2" fillId="0" borderId="7" xfId="1" applyNumberFormat="1" applyFont="1" applyBorder="1" applyAlignment="1">
      <alignment horizontal="center" textRotation="45"/>
    </xf>
    <xf numFmtId="3" fontId="2" fillId="0" borderId="7" xfId="2" applyNumberFormat="1" applyFont="1" applyBorder="1" applyAlignment="1">
      <alignment horizontal="center" textRotation="45" wrapText="1"/>
    </xf>
    <xf numFmtId="3" fontId="2" fillId="0" borderId="7" xfId="0" applyNumberFormat="1" applyFont="1" applyBorder="1" applyAlignment="1">
      <alignment horizontal="center" textRotation="45"/>
    </xf>
    <xf numFmtId="3" fontId="3" fillId="0" borderId="7" xfId="0" applyNumberFormat="1" applyFont="1" applyBorder="1" applyAlignment="1">
      <alignment horizontal="center" textRotation="45"/>
    </xf>
    <xf numFmtId="4" fontId="3" fillId="0" borderId="0" xfId="0" applyNumberFormat="1" applyFont="1" applyAlignment="1">
      <alignment horizontal="left"/>
    </xf>
    <xf numFmtId="4" fontId="3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center"/>
    </xf>
    <xf numFmtId="3" fontId="3" fillId="0" borderId="7" xfId="0" applyNumberFormat="1" applyFont="1" applyBorder="1"/>
    <xf numFmtId="181" fontId="3" fillId="0" borderId="7" xfId="1" applyNumberFormat="1" applyFont="1" applyBorder="1"/>
    <xf numFmtId="181" fontId="3" fillId="0" borderId="7" xfId="0" applyNumberFormat="1" applyFont="1" applyBorder="1"/>
    <xf numFmtId="1" fontId="4" fillId="0" borderId="7" xfId="0" applyNumberFormat="1" applyFont="1" applyBorder="1"/>
    <xf numFmtId="1" fontId="3" fillId="0" borderId="7" xfId="0" applyNumberFormat="1" applyFont="1" applyBorder="1"/>
    <xf numFmtId="193" fontId="5" fillId="0" borderId="7" xfId="0" applyNumberFormat="1" applyFont="1" applyBorder="1"/>
    <xf numFmtId="3" fontId="3" fillId="0" borderId="7" xfId="0" applyNumberFormat="1" applyFont="1" applyFill="1" applyBorder="1"/>
    <xf numFmtId="3" fontId="2" fillId="0" borderId="7" xfId="0" applyNumberFormat="1" applyFont="1" applyBorder="1"/>
    <xf numFmtId="3" fontId="2" fillId="0" borderId="7" xfId="0" applyNumberFormat="1" applyFont="1" applyFill="1" applyBorder="1"/>
    <xf numFmtId="181" fontId="2" fillId="0" borderId="7" xfId="1" applyNumberFormat="1" applyFont="1" applyBorder="1"/>
    <xf numFmtId="181" fontId="2" fillId="0" borderId="7" xfId="0" applyNumberFormat="1" applyFont="1" applyBorder="1"/>
    <xf numFmtId="3" fontId="2" fillId="0" borderId="7" xfId="2" applyNumberFormat="1" applyFont="1" applyBorder="1"/>
    <xf numFmtId="1" fontId="2" fillId="0" borderId="7" xfId="0" applyNumberFormat="1" applyFont="1" applyBorder="1"/>
    <xf numFmtId="181" fontId="2" fillId="0" borderId="0" xfId="1" applyNumberFormat="1" applyFont="1"/>
    <xf numFmtId="3" fontId="2" fillId="0" borderId="0" xfId="2" applyNumberFormat="1" applyFont="1"/>
    <xf numFmtId="1" fontId="3" fillId="0" borderId="0" xfId="0" applyNumberFormat="1" applyFont="1"/>
    <xf numFmtId="3" fontId="3" fillId="0" borderId="8" xfId="0" applyNumberFormat="1" applyFont="1" applyBorder="1" applyAlignment="1"/>
    <xf numFmtId="3" fontId="3" fillId="0" borderId="6" xfId="0" applyNumberFormat="1" applyFont="1" applyBorder="1" applyAlignment="1"/>
    <xf numFmtId="189" fontId="3" fillId="0" borderId="4" xfId="0" applyNumberFormat="1" applyFont="1" applyBorder="1"/>
    <xf numFmtId="3" fontId="3" fillId="0" borderId="4" xfId="1" applyNumberFormat="1" applyFont="1" applyBorder="1" applyAlignment="1">
      <alignment horizontal="right"/>
    </xf>
    <xf numFmtId="1" fontId="4" fillId="0" borderId="4" xfId="0" applyNumberFormat="1" applyFont="1" applyBorder="1"/>
    <xf numFmtId="1" fontId="3" fillId="5" borderId="5" xfId="1" applyNumberFormat="1" applyFont="1" applyFill="1" applyBorder="1"/>
    <xf numFmtId="3" fontId="3" fillId="0" borderId="9" xfId="0" applyNumberFormat="1" applyFont="1" applyBorder="1"/>
    <xf numFmtId="3" fontId="3" fillId="0" borderId="3" xfId="0" applyNumberFormat="1" applyFont="1" applyBorder="1"/>
    <xf numFmtId="189" fontId="3" fillId="0" borderId="0" xfId="0" applyNumberFormat="1" applyFont="1" applyBorder="1"/>
    <xf numFmtId="1" fontId="3" fillId="0" borderId="0" xfId="1" applyNumberFormat="1" applyFont="1" applyFill="1" applyBorder="1"/>
    <xf numFmtId="0" fontId="4" fillId="6" borderId="10" xfId="0" applyFont="1" applyFill="1" applyBorder="1"/>
    <xf numFmtId="181" fontId="3" fillId="0" borderId="4" xfId="1" applyNumberFormat="1" applyFont="1" applyBorder="1"/>
    <xf numFmtId="195" fontId="4" fillId="7" borderId="5" xfId="0" applyNumberFormat="1" applyFont="1" applyFill="1" applyBorder="1"/>
    <xf numFmtId="3" fontId="3" fillId="0" borderId="2" xfId="0" applyNumberFormat="1" applyFont="1" applyBorder="1"/>
    <xf numFmtId="3" fontId="3" fillId="0" borderId="1" xfId="1" applyNumberFormat="1" applyFont="1" applyBorder="1"/>
    <xf numFmtId="3" fontId="3" fillId="8" borderId="11" xfId="2" applyNumberFormat="1" applyFont="1" applyFill="1" applyBorder="1"/>
    <xf numFmtId="3" fontId="3" fillId="0" borderId="12" xfId="0" applyNumberFormat="1" applyFont="1" applyBorder="1"/>
    <xf numFmtId="0" fontId="3" fillId="0" borderId="1" xfId="0" applyFont="1" applyBorder="1"/>
    <xf numFmtId="193" fontId="5" fillId="0" borderId="1" xfId="0" applyNumberFormat="1" applyFont="1" applyBorder="1" applyAlignment="1">
      <alignment horizontal="center"/>
    </xf>
    <xf numFmtId="0" fontId="4" fillId="0" borderId="0" xfId="0" applyFont="1"/>
    <xf numFmtId="191" fontId="7" fillId="0" borderId="4" xfId="0" applyNumberFormat="1" applyFont="1" applyBorder="1"/>
    <xf numFmtId="1" fontId="7" fillId="0" borderId="4" xfId="0" applyNumberFormat="1" applyFont="1" applyBorder="1"/>
    <xf numFmtId="0" fontId="7" fillId="0" borderId="4" xfId="0" applyFont="1" applyBorder="1"/>
    <xf numFmtId="190" fontId="7" fillId="0" borderId="4" xfId="0" applyNumberFormat="1" applyFont="1" applyBorder="1"/>
    <xf numFmtId="191" fontId="4" fillId="0" borderId="4" xfId="0" applyNumberFormat="1" applyFont="1" applyBorder="1"/>
    <xf numFmtId="0" fontId="4" fillId="0" borderId="4" xfId="0" applyFont="1" applyBorder="1"/>
    <xf numFmtId="190" fontId="4" fillId="0" borderId="4" xfId="0" applyNumberFormat="1" applyFont="1" applyBorder="1"/>
    <xf numFmtId="192" fontId="4" fillId="0" borderId="4" xfId="0" applyNumberFormat="1" applyFont="1" applyBorder="1" applyAlignment="1">
      <alignment horizontal="right"/>
    </xf>
    <xf numFmtId="3" fontId="2" fillId="0" borderId="8" xfId="0" applyNumberFormat="1" applyFont="1" applyBorder="1"/>
    <xf numFmtId="3" fontId="3" fillId="0" borderId="7" xfId="2" applyNumberFormat="1" applyFont="1" applyBorder="1"/>
    <xf numFmtId="3" fontId="3" fillId="0" borderId="7" xfId="1" applyNumberFormat="1" applyFont="1" applyBorder="1" applyAlignment="1">
      <alignment horizontal="center"/>
    </xf>
    <xf numFmtId="3" fontId="3" fillId="0" borderId="7" xfId="2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4" fontId="3" fillId="0" borderId="0" xfId="0" applyNumberFormat="1" applyFont="1" applyBorder="1"/>
    <xf numFmtId="0" fontId="6" fillId="0" borderId="0" xfId="0" applyFont="1"/>
    <xf numFmtId="191" fontId="4" fillId="0" borderId="7" xfId="0" applyNumberFormat="1" applyFont="1" applyBorder="1"/>
    <xf numFmtId="3" fontId="3" fillId="0" borderId="7" xfId="1" applyNumberFormat="1" applyFont="1" applyBorder="1"/>
    <xf numFmtId="3" fontId="4" fillId="0" borderId="7" xfId="0" applyNumberFormat="1" applyFont="1" applyBorder="1"/>
    <xf numFmtId="190" fontId="4" fillId="0" borderId="7" xfId="0" applyNumberFormat="1" applyFont="1" applyBorder="1"/>
    <xf numFmtId="4" fontId="4" fillId="0" borderId="0" xfId="0" applyNumberFormat="1" applyFont="1" applyBorder="1"/>
    <xf numFmtId="194" fontId="4" fillId="0" borderId="0" xfId="0" applyNumberFormat="1" applyFont="1" applyBorder="1"/>
    <xf numFmtId="194" fontId="3" fillId="0" borderId="0" xfId="0" applyNumberFormat="1" applyFont="1" applyFill="1" applyBorder="1"/>
    <xf numFmtId="3" fontId="3" fillId="0" borderId="7" xfId="0" applyNumberFormat="1" applyFont="1" applyBorder="1" applyAlignment="1">
      <alignment horizontal="center"/>
    </xf>
    <xf numFmtId="3" fontId="3" fillId="4" borderId="7" xfId="0" applyNumberFormat="1" applyFont="1" applyFill="1" applyBorder="1"/>
    <xf numFmtId="189" fontId="3" fillId="0" borderId="7" xfId="0" applyNumberFormat="1" applyFont="1" applyBorder="1"/>
    <xf numFmtId="191" fontId="6" fillId="2" borderId="7" xfId="0" applyNumberFormat="1" applyFont="1" applyFill="1" applyBorder="1" applyAlignment="1">
      <alignment horizontal="right"/>
    </xf>
    <xf numFmtId="189" fontId="4" fillId="0" borderId="7" xfId="0" applyNumberFormat="1" applyFont="1" applyBorder="1"/>
    <xf numFmtId="1" fontId="2" fillId="0" borderId="7" xfId="0" applyNumberFormat="1" applyFont="1" applyFill="1" applyBorder="1"/>
    <xf numFmtId="189" fontId="2" fillId="0" borderId="7" xfId="0" applyNumberFormat="1" applyFont="1" applyBorder="1"/>
    <xf numFmtId="191" fontId="7" fillId="0" borderId="7" xfId="0" applyNumberFormat="1" applyFont="1" applyBorder="1"/>
    <xf numFmtId="1" fontId="7" fillId="0" borderId="7" xfId="0" applyNumberFormat="1" applyFont="1" applyBorder="1"/>
    <xf numFmtId="0" fontId="7" fillId="0" borderId="7" xfId="0" applyFont="1" applyBorder="1"/>
    <xf numFmtId="190" fontId="7" fillId="0" borderId="7" xfId="0" applyNumberFormat="1" applyFont="1" applyBorder="1"/>
    <xf numFmtId="189" fontId="3" fillId="0" borderId="0" xfId="0" applyNumberFormat="1" applyFont="1"/>
    <xf numFmtId="181" fontId="3" fillId="0" borderId="0" xfId="1" applyNumberFormat="1" applyFont="1"/>
    <xf numFmtId="194" fontId="3" fillId="0" borderId="0" xfId="0" applyNumberFormat="1" applyFont="1"/>
    <xf numFmtId="3" fontId="3" fillId="0" borderId="0" xfId="1" applyNumberFormat="1" applyFont="1" applyAlignment="1">
      <alignment horizontal="right"/>
    </xf>
    <xf numFmtId="1" fontId="3" fillId="0" borderId="0" xfId="1" applyNumberFormat="1" applyFont="1" applyFill="1"/>
    <xf numFmtId="189" fontId="3" fillId="0" borderId="0" xfId="1" applyNumberFormat="1" applyFont="1" applyFill="1" applyBorder="1" applyAlignment="1">
      <alignment horizontal="left"/>
    </xf>
    <xf numFmtId="3" fontId="8" fillId="0" borderId="7" xfId="0" applyNumberFormat="1" applyFont="1" applyBorder="1" applyAlignment="1">
      <alignment horizontal="left" textRotation="45"/>
    </xf>
    <xf numFmtId="1" fontId="3" fillId="9" borderId="7" xfId="0" applyNumberFormat="1" applyFont="1" applyFill="1" applyBorder="1" applyAlignment="1">
      <alignment horizontal="right" wrapText="1"/>
    </xf>
    <xf numFmtId="1" fontId="3" fillId="9" borderId="12" xfId="0" applyNumberFormat="1" applyFont="1" applyFill="1" applyBorder="1" applyAlignment="1">
      <alignment horizontal="right" wrapText="1"/>
    </xf>
    <xf numFmtId="0" fontId="1" fillId="0" borderId="0" xfId="0" applyFont="1"/>
    <xf numFmtId="3" fontId="10" fillId="0" borderId="0" xfId="0" applyNumberFormat="1" applyFont="1" applyAlignment="1">
      <alignment horizontal="left" vertical="top" wrapText="1"/>
    </xf>
    <xf numFmtId="49" fontId="9" fillId="0" borderId="0" xfId="0" applyNumberFormat="1" applyFont="1" applyAlignment="1">
      <alignment vertical="top" wrapText="1"/>
    </xf>
  </cellXfs>
  <cellStyles count="3">
    <cellStyle name="Komma" xfId="1" builtinId="3"/>
    <cellStyle name="Standard" xfId="0" builtinId="0"/>
    <cellStyle name="Währung" xfId="2" builtin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microsoft.com/office/2017/06/relationships/rdRichValueStructure" Target="richData/rdrichvaluestructure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microsoft.com/office/2017/06/relationships/rdRichValue" Target="richData/rdrichvalue.xml"/><Relationship Id="rId2" Type="http://schemas.openxmlformats.org/officeDocument/2006/relationships/worksheet" Target="worksheets/sheet2.xml"/><Relationship Id="rId16" Type="http://schemas.microsoft.com/office/2022/10/relationships/richValueRel" Target="richData/richValueRel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eetMetadata" Target="metadata.xml"/><Relationship Id="rId10" Type="http://schemas.openxmlformats.org/officeDocument/2006/relationships/worksheet" Target="worksheets/sheet10.xml"/><Relationship Id="rId19" Type="http://schemas.microsoft.com/office/2017/06/relationships/rdRichValueTypes" Target="richData/rdRichValueTyp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richData/_rels/richValueRel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richData/rdRichValueTypes.xml><?xml version="1.0" encoding="utf-8"?>
<rvTypesInfo xmlns="http://schemas.microsoft.com/office/spreadsheetml/2017/richdata2" xmlns:mc="http://schemas.openxmlformats.org/markup-compatibility/2006" xmlns:x="http://schemas.openxmlformats.org/spreadsheetml/2006/main" mc:Ignorable="x">
  <global>
    <keyFlags>
      <key name="_Self">
        <flag name="ExcludeFromFile" value="1"/>
        <flag name="ExcludeFromCalcComparison" value="1"/>
      </key>
      <key name="_DisplayString">
        <flag name="ExcludeFromCalcComparison" value="1"/>
      </key>
      <key name="_Flags">
        <flag name="ExcludeFromCalcComparison" value="1"/>
      </key>
      <key name="_Format">
        <flag name="ExcludeFromCalcComparison" value="1"/>
      </key>
      <key name="_SubLabel">
        <flag name="ExcludeFromCalcComparison" value="1"/>
      </key>
      <key name="_Attribution">
        <flag name="ExcludeFromCalcComparison" value="1"/>
      </key>
      <key name="_Icon">
        <flag name="ExcludeFromCalcComparison" value="1"/>
      </key>
      <key name="_Display">
        <flag name="ExcludeFromCalcComparison" value="1"/>
      </key>
      <key name="_CanonicalPropertyNames">
        <flag name="ExcludeFromCalcComparison" value="1"/>
      </key>
      <key name="_ClassificationId">
        <flag name="ExcludeFromCalcComparison" value="1"/>
      </key>
    </keyFlags>
  </global>
</rvTypesInfo>
</file>

<file path=xl/richData/rdrichvalue.xml><?xml version="1.0" encoding="utf-8"?>
<rvData xmlns="http://schemas.microsoft.com/office/spreadsheetml/2017/richdata" count="1">
  <rv s="0">
    <v>0</v>
    <v>5</v>
  </rv>
</rvData>
</file>

<file path=xl/richData/rdrichvaluestructure.xml><?xml version="1.0" encoding="utf-8"?>
<rvStructures xmlns="http://schemas.microsoft.com/office/spreadsheetml/2017/richdata" count="1">
  <s t="_localImage">
    <k n="_rvRel:LocalImageIdentifier" t="i"/>
    <k n="CalcOrigin" t="i"/>
  </s>
</rvStructures>
</file>

<file path=xl/richData/richValueRel.xml><?xml version="1.0" encoding="utf-8"?>
<richValueRels xmlns="http://schemas.microsoft.com/office/spreadsheetml/2022/richvaluerel" xmlns:r="http://schemas.openxmlformats.org/officeDocument/2006/relationships">
  <rel r:id="rId1"/>
</richValueRel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6"/>
  <sheetViews>
    <sheetView tabSelected="1" zoomScale="125" zoomScaleNormal="100" workbookViewId="0">
      <selection activeCell="C38" sqref="C38"/>
    </sheetView>
  </sheetViews>
  <sheetFormatPr baseColWidth="10" defaultColWidth="11.5" defaultRowHeight="11" x14ac:dyDescent="0.15"/>
  <cols>
    <col min="1" max="1" width="18.5" style="16" customWidth="1"/>
    <col min="2" max="2" width="6.1640625" style="16" customWidth="1"/>
    <col min="3" max="3" width="8" style="16" bestFit="1" customWidth="1"/>
    <col min="4" max="4" width="9.1640625" style="16" bestFit="1" customWidth="1"/>
    <col min="5" max="5" width="9.6640625" style="16" bestFit="1" customWidth="1"/>
    <col min="6" max="6" width="5.1640625" style="16" customWidth="1"/>
    <col min="7" max="7" width="7.33203125" style="45" bestFit="1" customWidth="1"/>
    <col min="8" max="8" width="6.33203125" style="16" bestFit="1" customWidth="1"/>
    <col min="9" max="9" width="12.5" style="16" bestFit="1" customWidth="1"/>
    <col min="10" max="10" width="12.5" style="46" bestFit="1" customWidth="1"/>
    <col min="11" max="11" width="6.33203125" style="16" bestFit="1" customWidth="1"/>
    <col min="12" max="12" width="8" style="16" bestFit="1" customWidth="1"/>
    <col min="13" max="13" width="6" style="16" bestFit="1" customWidth="1"/>
    <col min="14" max="14" width="14.5" style="16" bestFit="1" customWidth="1"/>
    <col min="15" max="21" width="13.6640625" style="16" bestFit="1" customWidth="1"/>
    <col min="22" max="22" width="13.5" style="16" bestFit="1" customWidth="1"/>
    <col min="23" max="23" width="13" style="16" customWidth="1"/>
    <col min="24" max="16384" width="11.5" style="16"/>
  </cols>
  <sheetData>
    <row r="1" spans="1:23" ht="132" customHeight="1" x14ac:dyDescent="0.15">
      <c r="A1" s="136" t="e" vm="1">
        <v>#VALUE!</v>
      </c>
      <c r="B1" s="138" t="s">
        <v>124</v>
      </c>
      <c r="C1" s="138"/>
      <c r="D1" s="138"/>
      <c r="E1" s="138"/>
      <c r="F1" s="138"/>
      <c r="G1" s="138"/>
      <c r="H1" s="138"/>
      <c r="I1" s="138"/>
      <c r="J1" s="138"/>
      <c r="N1" s="137" t="s">
        <v>125</v>
      </c>
    </row>
    <row r="2" spans="1:23" s="15" customFormat="1" ht="35.25" customHeight="1" x14ac:dyDescent="0.15">
      <c r="A2" s="1" t="s">
        <v>39</v>
      </c>
      <c r="B2" s="2" t="s">
        <v>107</v>
      </c>
      <c r="C2" s="3" t="s">
        <v>38</v>
      </c>
      <c r="D2" s="4" t="s">
        <v>94</v>
      </c>
      <c r="E2" s="3" t="s">
        <v>8</v>
      </c>
      <c r="F2" s="4" t="s">
        <v>94</v>
      </c>
      <c r="G2" s="5" t="s">
        <v>77</v>
      </c>
      <c r="H2" s="6" t="s">
        <v>91</v>
      </c>
      <c r="I2" s="7" t="s">
        <v>89</v>
      </c>
      <c r="J2" s="7" t="s">
        <v>90</v>
      </c>
      <c r="K2" s="7" t="s">
        <v>92</v>
      </c>
      <c r="L2" s="8" t="s">
        <v>93</v>
      </c>
      <c r="M2" s="9" t="s">
        <v>76</v>
      </c>
      <c r="N2" s="10" t="s">
        <v>87</v>
      </c>
      <c r="O2" s="11" t="s">
        <v>79</v>
      </c>
      <c r="P2" s="12" t="s">
        <v>80</v>
      </c>
      <c r="Q2" s="12" t="s">
        <v>81</v>
      </c>
      <c r="R2" s="13" t="s">
        <v>82</v>
      </c>
      <c r="S2" s="14" t="s">
        <v>83</v>
      </c>
      <c r="T2" s="13" t="s">
        <v>84</v>
      </c>
      <c r="U2" s="14" t="s">
        <v>85</v>
      </c>
      <c r="V2" s="14" t="s">
        <v>86</v>
      </c>
      <c r="W2" s="15" t="s">
        <v>108</v>
      </c>
    </row>
    <row r="3" spans="1:23" x14ac:dyDescent="0.15">
      <c r="A3" s="16" t="s">
        <v>0</v>
      </c>
      <c r="B3" s="16">
        <f>'Sachbücher Hauptstelle'!B25</f>
        <v>28</v>
      </c>
      <c r="C3" s="17">
        <f>'Sachbücher Hauptstelle'!C25</f>
        <v>52357</v>
      </c>
      <c r="D3" s="18">
        <f t="shared" ref="D3:D37" si="0">C3/$C$51*100</f>
        <v>22.176994074218403</v>
      </c>
      <c r="E3" s="17">
        <f>'Sachbücher Hauptstelle'!E25</f>
        <v>153777</v>
      </c>
      <c r="F3" s="18">
        <f t="shared" ref="F3:F37" si="1">E3/$E$51*100</f>
        <v>14.875143284145157</v>
      </c>
      <c r="G3" s="19">
        <v>19.61</v>
      </c>
      <c r="H3" s="20">
        <f t="shared" ref="H3:H37" si="2">E3/C3</f>
        <v>2.9370857764959797</v>
      </c>
      <c r="I3" s="21">
        <f t="shared" ref="I3:I38" si="3">((365-(H3*B3))*100)/365</f>
        <v>77.468931029619895</v>
      </c>
      <c r="J3" s="22">
        <v>78</v>
      </c>
      <c r="K3" s="23">
        <f>((100-J3)*365)/(100*30)</f>
        <v>2.6766666666666667</v>
      </c>
      <c r="L3" s="24">
        <f t="shared" ref="L3:L37" si="4">IF($O$38=0,"0",(O3/$O$38)*$C$38)</f>
        <v>59016.831508772397</v>
      </c>
      <c r="M3" s="25">
        <f t="shared" ref="M3:M37" si="5">L3-C3</f>
        <v>6659.8315087723968</v>
      </c>
      <c r="N3" s="26">
        <f>ROUND(V3*Hauptstelle!$J$55, Hauptstelle!W52)</f>
        <v>24600</v>
      </c>
      <c r="O3" s="27">
        <f t="shared" ref="O3:O37" si="6">E3/K3</f>
        <v>57450.933997509339</v>
      </c>
      <c r="P3" s="24">
        <f t="shared" ref="P3:P37" si="7">IF(M3&lt;0,0,M3)</f>
        <v>6659.8315087723968</v>
      </c>
      <c r="Q3" s="24">
        <f>(P3*(1/Hauptstelle!$J$53))+((L3/100)*Hauptstelle!$J$54)</f>
        <v>3616.8247263158592</v>
      </c>
      <c r="R3" s="28">
        <f t="shared" ref="R3:R37" si="8">Q3*G3</f>
        <v>70925.932883053989</v>
      </c>
      <c r="S3" s="29">
        <f t="shared" ref="S3:S37" si="9">R3/$R$48</f>
        <v>0.30174764114945257</v>
      </c>
      <c r="T3" s="28">
        <f t="shared" ref="T3:T37" si="10">E3*G3</f>
        <v>3015566.9699999997</v>
      </c>
      <c r="U3" s="29">
        <f t="shared" ref="U3:U37" si="11">T3/$T$48</f>
        <v>0.19057150607218712</v>
      </c>
      <c r="V3" s="29">
        <f t="shared" ref="V3:V37" si="12">(S3+U3)/2</f>
        <v>0.24615957361081986</v>
      </c>
      <c r="W3" s="16">
        <f t="shared" ref="W3:W37" si="13">B3*E3</f>
        <v>4305756</v>
      </c>
    </row>
    <row r="4" spans="1:23" x14ac:dyDescent="0.15">
      <c r="A4" s="16" t="s">
        <v>1</v>
      </c>
      <c r="B4" s="30">
        <v>28</v>
      </c>
      <c r="C4" s="31">
        <v>14765</v>
      </c>
      <c r="D4" s="18">
        <f t="shared" si="0"/>
        <v>6.2540504136187085</v>
      </c>
      <c r="E4" s="30">
        <v>84678</v>
      </c>
      <c r="F4" s="18">
        <f t="shared" si="1"/>
        <v>8.1910648732570124</v>
      </c>
      <c r="G4" s="19">
        <v>15.41</v>
      </c>
      <c r="H4" s="20">
        <f t="shared" si="2"/>
        <v>5.7350491026075181</v>
      </c>
      <c r="I4" s="21">
        <f t="shared" si="3"/>
        <v>56.005102774517674</v>
      </c>
      <c r="J4" s="22">
        <v>60</v>
      </c>
      <c r="K4" s="23">
        <f t="shared" ref="K4:K37" si="14">((100-J4)*365)/(100*30)</f>
        <v>4.8666666666666663</v>
      </c>
      <c r="L4" s="24">
        <f t="shared" si="4"/>
        <v>17873.836738750961</v>
      </c>
      <c r="M4" s="25">
        <f t="shared" si="5"/>
        <v>3108.8367387509606</v>
      </c>
      <c r="N4" s="26">
        <f>ROUND(V4*Hauptstelle!$J$55, Hauptstelle!W52)</f>
        <v>8100</v>
      </c>
      <c r="O4" s="27">
        <f t="shared" si="6"/>
        <v>17399.589041095893</v>
      </c>
      <c r="P4" s="24">
        <f t="shared" si="7"/>
        <v>3108.8367387509606</v>
      </c>
      <c r="Q4" s="24">
        <f>(P4*(1/Hauptstelle!$J$53))+((L4/100)*Hauptstelle!$J$54)</f>
        <v>1204.5755108126441</v>
      </c>
      <c r="R4" s="28">
        <f t="shared" si="8"/>
        <v>18562.508621622845</v>
      </c>
      <c r="S4" s="29">
        <f t="shared" si="9"/>
        <v>7.8972428880513701E-2</v>
      </c>
      <c r="T4" s="28">
        <f t="shared" si="10"/>
        <v>1304887.98</v>
      </c>
      <c r="U4" s="29">
        <f t="shared" si="11"/>
        <v>8.2463586475777728E-2</v>
      </c>
      <c r="V4" s="29">
        <f t="shared" si="12"/>
        <v>8.0718007678145715E-2</v>
      </c>
      <c r="W4" s="16">
        <f t="shared" si="13"/>
        <v>2370984</v>
      </c>
    </row>
    <row r="5" spans="1:23" x14ac:dyDescent="0.15">
      <c r="A5" s="16" t="s">
        <v>2</v>
      </c>
      <c r="B5" s="30">
        <v>28</v>
      </c>
      <c r="C5" s="31">
        <v>21567</v>
      </c>
      <c r="D5" s="18">
        <f t="shared" si="0"/>
        <v>9.1351916878100035</v>
      </c>
      <c r="E5" s="30">
        <v>87955</v>
      </c>
      <c r="F5" s="18">
        <f t="shared" si="1"/>
        <v>8.5080553500002409</v>
      </c>
      <c r="G5" s="19">
        <v>10.29</v>
      </c>
      <c r="H5" s="20">
        <f t="shared" si="2"/>
        <v>4.0782213567023691</v>
      </c>
      <c r="I5" s="21">
        <f t="shared" si="3"/>
        <v>68.715014249954422</v>
      </c>
      <c r="J5" s="22">
        <v>60</v>
      </c>
      <c r="K5" s="23">
        <f t="shared" si="14"/>
        <v>4.8666666666666663</v>
      </c>
      <c r="L5" s="24">
        <f t="shared" si="4"/>
        <v>18565.546072850571</v>
      </c>
      <c r="M5" s="25">
        <f t="shared" si="5"/>
        <v>-3001.4539271494286</v>
      </c>
      <c r="N5" s="26">
        <f>ROUND(V5*Hauptstelle!$J$55, Hauptstelle!W52)</f>
        <v>4900</v>
      </c>
      <c r="O5" s="27">
        <f t="shared" si="6"/>
        <v>18072.945205479453</v>
      </c>
      <c r="P5" s="24">
        <f t="shared" si="7"/>
        <v>0</v>
      </c>
      <c r="Q5" s="24">
        <f>(P5*(1/Hauptstelle!$J$53))+((L5/100)*Hauptstelle!$J$54)</f>
        <v>928.27730364252852</v>
      </c>
      <c r="R5" s="28">
        <f t="shared" si="8"/>
        <v>9551.9734544816183</v>
      </c>
      <c r="S5" s="29">
        <f t="shared" si="9"/>
        <v>4.0637963309759544E-2</v>
      </c>
      <c r="T5" s="28">
        <f t="shared" si="10"/>
        <v>905056.95</v>
      </c>
      <c r="U5" s="29">
        <f t="shared" si="11"/>
        <v>5.7195899729131257E-2</v>
      </c>
      <c r="V5" s="29">
        <f t="shared" si="12"/>
        <v>4.89169315194454E-2</v>
      </c>
      <c r="W5" s="16">
        <f t="shared" si="13"/>
        <v>2462740</v>
      </c>
    </row>
    <row r="6" spans="1:23" x14ac:dyDescent="0.15">
      <c r="A6" s="16" t="s">
        <v>3</v>
      </c>
      <c r="B6" s="30">
        <v>28</v>
      </c>
      <c r="C6" s="31">
        <v>2657</v>
      </c>
      <c r="D6" s="18">
        <f t="shared" si="0"/>
        <v>1.1254325735851616</v>
      </c>
      <c r="E6" s="30">
        <v>8761</v>
      </c>
      <c r="F6" s="18">
        <f t="shared" si="1"/>
        <v>0.8474682840242409</v>
      </c>
      <c r="G6" s="19">
        <v>12.78</v>
      </c>
      <c r="H6" s="20">
        <f t="shared" si="2"/>
        <v>3.2973278133232968</v>
      </c>
      <c r="I6" s="21">
        <f t="shared" si="3"/>
        <v>74.70543047313636</v>
      </c>
      <c r="J6" s="22">
        <v>52</v>
      </c>
      <c r="K6" s="23">
        <f t="shared" si="14"/>
        <v>5.84</v>
      </c>
      <c r="L6" s="24">
        <f t="shared" si="4"/>
        <v>1541.0602878767916</v>
      </c>
      <c r="M6" s="25">
        <f t="shared" si="5"/>
        <v>-1115.9397121232084</v>
      </c>
      <c r="N6" s="26">
        <f>ROUND(V6*Hauptstelle!$J$55, Hauptstelle!W52)</f>
        <v>600</v>
      </c>
      <c r="O6" s="27">
        <f t="shared" si="6"/>
        <v>1500.1712328767123</v>
      </c>
      <c r="P6" s="24">
        <f t="shared" si="7"/>
        <v>0</v>
      </c>
      <c r="Q6" s="24">
        <f>(P6*(1/Hauptstelle!$J$53))+((L6/100)*Hauptstelle!$J$54)</f>
        <v>77.053014393839575</v>
      </c>
      <c r="R6" s="28">
        <f t="shared" si="8"/>
        <v>984.73752395326972</v>
      </c>
      <c r="S6" s="29">
        <f t="shared" si="9"/>
        <v>4.1894722131352678E-3</v>
      </c>
      <c r="T6" s="28">
        <f t="shared" si="10"/>
        <v>111965.57999999999</v>
      </c>
      <c r="U6" s="29">
        <f t="shared" si="11"/>
        <v>7.0757669854853043E-3</v>
      </c>
      <c r="V6" s="29">
        <f t="shared" si="12"/>
        <v>5.6326195993102856E-3</v>
      </c>
      <c r="W6" s="16">
        <f t="shared" si="13"/>
        <v>245308</v>
      </c>
    </row>
    <row r="7" spans="1:23" x14ac:dyDescent="0.15">
      <c r="A7" s="16" t="s">
        <v>4</v>
      </c>
      <c r="B7" s="30">
        <v>28</v>
      </c>
      <c r="C7" s="31">
        <v>1987</v>
      </c>
      <c r="D7" s="18">
        <f t="shared" si="0"/>
        <v>0.8416388873593208</v>
      </c>
      <c r="E7" s="30">
        <v>5488</v>
      </c>
      <c r="F7" s="18">
        <f t="shared" si="1"/>
        <v>0.53086473493037722</v>
      </c>
      <c r="G7" s="19">
        <v>51.13</v>
      </c>
      <c r="H7" s="20">
        <f t="shared" si="2"/>
        <v>2.7619526925012581</v>
      </c>
      <c r="I7" s="21">
        <f t="shared" si="3"/>
        <v>78.812417701360218</v>
      </c>
      <c r="J7" s="22">
        <v>73</v>
      </c>
      <c r="K7" s="23">
        <f t="shared" si="14"/>
        <v>3.2850000000000001</v>
      </c>
      <c r="L7" s="24">
        <f t="shared" si="4"/>
        <v>1716.1590097259991</v>
      </c>
      <c r="M7" s="25">
        <f t="shared" si="5"/>
        <v>-270.84099027400089</v>
      </c>
      <c r="N7" s="26">
        <f>ROUND(V7*Hauptstelle!$J$55, Hauptstelle!W52)</f>
        <v>1800</v>
      </c>
      <c r="O7" s="27">
        <f t="shared" si="6"/>
        <v>1670.6240487062405</v>
      </c>
      <c r="P7" s="24">
        <f t="shared" si="7"/>
        <v>0</v>
      </c>
      <c r="Q7" s="24">
        <f>(P7*(1/Hauptstelle!$J$53))+((L7/100)*Hauptstelle!$J$54)</f>
        <v>85.807950486299958</v>
      </c>
      <c r="R7" s="28">
        <f t="shared" si="8"/>
        <v>4387.360508364517</v>
      </c>
      <c r="S7" s="29">
        <f t="shared" si="9"/>
        <v>1.8665608338971369E-2</v>
      </c>
      <c r="T7" s="28">
        <f t="shared" si="10"/>
        <v>280601.44</v>
      </c>
      <c r="U7" s="29">
        <f t="shared" si="11"/>
        <v>1.7732864021529078E-2</v>
      </c>
      <c r="V7" s="29">
        <f t="shared" si="12"/>
        <v>1.8199236180250225E-2</v>
      </c>
      <c r="W7" s="16">
        <f t="shared" si="13"/>
        <v>153664</v>
      </c>
    </row>
    <row r="8" spans="1:23" x14ac:dyDescent="0.15">
      <c r="A8" s="16" t="s">
        <v>40</v>
      </c>
      <c r="B8" s="30">
        <v>28</v>
      </c>
      <c r="C8" s="31">
        <v>873</v>
      </c>
      <c r="D8" s="18">
        <f t="shared" si="0"/>
        <v>0.36977893742561002</v>
      </c>
      <c r="E8" s="30">
        <v>9763</v>
      </c>
      <c r="F8" s="18">
        <f t="shared" si="1"/>
        <v>0.94439366019046511</v>
      </c>
      <c r="G8" s="19">
        <v>16.87</v>
      </c>
      <c r="H8" s="20">
        <f t="shared" si="2"/>
        <v>11.183276059564719</v>
      </c>
      <c r="I8" s="21">
        <f t="shared" si="3"/>
        <v>14.210485022517226</v>
      </c>
      <c r="J8" s="22">
        <v>50</v>
      </c>
      <c r="K8" s="23">
        <f t="shared" si="14"/>
        <v>6.083333333333333</v>
      </c>
      <c r="L8" s="24">
        <f t="shared" si="4"/>
        <v>1648.619646948918</v>
      </c>
      <c r="M8" s="25">
        <f t="shared" si="5"/>
        <v>775.61964694891799</v>
      </c>
      <c r="N8" s="26">
        <f>ROUND(V8*Hauptstelle!$J$55, Hauptstelle!W52)</f>
        <v>1100</v>
      </c>
      <c r="O8" s="27">
        <f t="shared" si="6"/>
        <v>1604.8767123287671</v>
      </c>
      <c r="P8" s="24">
        <f t="shared" si="7"/>
        <v>775.61964694891799</v>
      </c>
      <c r="Q8" s="24">
        <f>(P8*(1/Hauptstelle!$J$53))+((L8/100)*Hauptstelle!$J$54)</f>
        <v>159.9929470423377</v>
      </c>
      <c r="R8" s="28">
        <f t="shared" si="8"/>
        <v>2699.0810166042374</v>
      </c>
      <c r="S8" s="29">
        <f t="shared" si="9"/>
        <v>1.1482983683478427E-2</v>
      </c>
      <c r="T8" s="28">
        <f t="shared" si="10"/>
        <v>164701.81</v>
      </c>
      <c r="U8" s="29">
        <f t="shared" si="11"/>
        <v>1.04084811568669E-2</v>
      </c>
      <c r="V8" s="29">
        <f t="shared" si="12"/>
        <v>1.0945732420172664E-2</v>
      </c>
      <c r="W8" s="16">
        <f t="shared" si="13"/>
        <v>273364</v>
      </c>
    </row>
    <row r="9" spans="1:23" x14ac:dyDescent="0.15">
      <c r="A9" s="16" t="s">
        <v>41</v>
      </c>
      <c r="B9" s="30">
        <v>28</v>
      </c>
      <c r="C9" s="31">
        <v>234</v>
      </c>
      <c r="D9" s="18">
        <f t="shared" si="0"/>
        <v>9.9116003846039816E-2</v>
      </c>
      <c r="E9" s="30">
        <v>1432</v>
      </c>
      <c r="F9" s="18">
        <f t="shared" si="1"/>
        <v>0.13852009847308677</v>
      </c>
      <c r="G9" s="19">
        <v>50</v>
      </c>
      <c r="H9" s="20">
        <f t="shared" si="2"/>
        <v>6.1196581196581192</v>
      </c>
      <c r="I9" s="21">
        <f t="shared" si="3"/>
        <v>53.054677438239082</v>
      </c>
      <c r="J9" s="22">
        <v>50</v>
      </c>
      <c r="K9" s="23">
        <f t="shared" si="14"/>
        <v>6.083333333333333</v>
      </c>
      <c r="L9" s="24">
        <f t="shared" si="4"/>
        <v>241.81330886314154</v>
      </c>
      <c r="M9" s="25">
        <f t="shared" si="5"/>
        <v>7.8133088631415433</v>
      </c>
      <c r="N9" s="26">
        <f>ROUND(V9*Hauptstelle!$J$55, Hauptstelle!W52)</f>
        <v>400</v>
      </c>
      <c r="O9" s="27">
        <f t="shared" si="6"/>
        <v>235.39726027397262</v>
      </c>
      <c r="P9" s="24">
        <f t="shared" si="7"/>
        <v>7.8133088631415433</v>
      </c>
      <c r="Q9" s="24">
        <f>(P9*(1/Hauptstelle!$J$53))+((L9/100)*Hauptstelle!$J$54)</f>
        <v>12.871996329471234</v>
      </c>
      <c r="R9" s="28">
        <f t="shared" si="8"/>
        <v>643.59981647356165</v>
      </c>
      <c r="S9" s="29">
        <f t="shared" si="9"/>
        <v>2.7381342559897191E-3</v>
      </c>
      <c r="T9" s="28">
        <f t="shared" si="10"/>
        <v>71600</v>
      </c>
      <c r="U9" s="29">
        <f t="shared" si="11"/>
        <v>4.5248273278336772E-3</v>
      </c>
      <c r="V9" s="29">
        <f t="shared" si="12"/>
        <v>3.631480791911698E-3</v>
      </c>
      <c r="W9" s="16">
        <f t="shared" si="13"/>
        <v>40096</v>
      </c>
    </row>
    <row r="10" spans="1:23" x14ac:dyDescent="0.15">
      <c r="A10" s="16" t="s">
        <v>42</v>
      </c>
      <c r="B10" s="30">
        <v>28</v>
      </c>
      <c r="C10" s="31">
        <v>644</v>
      </c>
      <c r="D10" s="18">
        <f t="shared" si="0"/>
        <v>0.27278079690961382</v>
      </c>
      <c r="E10" s="30">
        <v>7635</v>
      </c>
      <c r="F10" s="18">
        <f t="shared" si="1"/>
        <v>0.73854815072766589</v>
      </c>
      <c r="G10" s="19">
        <v>9</v>
      </c>
      <c r="H10" s="20">
        <f t="shared" si="2"/>
        <v>11.855590062111801</v>
      </c>
      <c r="I10" s="21">
        <f t="shared" si="3"/>
        <v>9.0530077427039899</v>
      </c>
      <c r="J10" s="22">
        <v>47</v>
      </c>
      <c r="K10" s="23">
        <f t="shared" si="14"/>
        <v>6.4483333333333333</v>
      </c>
      <c r="L10" s="24">
        <f t="shared" si="4"/>
        <v>1216.2990231172168</v>
      </c>
      <c r="M10" s="25">
        <f t="shared" si="5"/>
        <v>572.29902311721685</v>
      </c>
      <c r="N10" s="26">
        <f>ROUND(V10*Hauptstelle!$J$55, Hauptstelle!W52)</f>
        <v>400</v>
      </c>
      <c r="O10" s="27">
        <f t="shared" si="6"/>
        <v>1184.026880330835</v>
      </c>
      <c r="P10" s="24">
        <f t="shared" si="7"/>
        <v>572.29902311721685</v>
      </c>
      <c r="Q10" s="24">
        <f>(P10*(1/Hauptstelle!$J$53))+((L10/100)*Hauptstelle!$J$54)</f>
        <v>118.04485346758253</v>
      </c>
      <c r="R10" s="28">
        <f t="shared" si="8"/>
        <v>1062.4036812082427</v>
      </c>
      <c r="S10" s="29">
        <f t="shared" si="9"/>
        <v>4.5198954983315621E-3</v>
      </c>
      <c r="T10" s="28">
        <f t="shared" si="10"/>
        <v>68715</v>
      </c>
      <c r="U10" s="29">
        <f t="shared" si="11"/>
        <v>4.3425071205599325E-3</v>
      </c>
      <c r="V10" s="29">
        <f t="shared" si="12"/>
        <v>4.4312013094457477E-3</v>
      </c>
      <c r="W10" s="16">
        <f t="shared" si="13"/>
        <v>213780</v>
      </c>
    </row>
    <row r="11" spans="1:23" x14ac:dyDescent="0.15">
      <c r="A11" s="16" t="s">
        <v>43</v>
      </c>
      <c r="B11" s="30">
        <v>28</v>
      </c>
      <c r="C11" s="31">
        <v>1256</v>
      </c>
      <c r="D11" s="18">
        <f t="shared" si="0"/>
        <v>0.53200726850694868</v>
      </c>
      <c r="E11" s="30">
        <v>14580</v>
      </c>
      <c r="F11" s="18">
        <f t="shared" si="1"/>
        <v>1.4103512819396682</v>
      </c>
      <c r="G11" s="19">
        <v>7.16</v>
      </c>
      <c r="H11" s="20">
        <f t="shared" si="2"/>
        <v>11.608280254777069</v>
      </c>
      <c r="I11" s="21">
        <f t="shared" si="3"/>
        <v>10.950178867463579</v>
      </c>
      <c r="J11" s="22">
        <v>50</v>
      </c>
      <c r="K11" s="23">
        <f t="shared" si="14"/>
        <v>6.083333333333333</v>
      </c>
      <c r="L11" s="24">
        <f t="shared" si="4"/>
        <v>2462.0377396819858</v>
      </c>
      <c r="M11" s="25">
        <f t="shared" si="5"/>
        <v>1206.0377396819858</v>
      </c>
      <c r="N11" s="26">
        <f>ROUND(V11*Hauptstelle!$J$55, Hauptstelle!W52)</f>
        <v>700</v>
      </c>
      <c r="O11" s="27">
        <f t="shared" si="6"/>
        <v>2396.7123287671234</v>
      </c>
      <c r="P11" s="24">
        <f t="shared" si="7"/>
        <v>1206.0377396819858</v>
      </c>
      <c r="Q11" s="24">
        <f>(P11*(1/Hauptstelle!$J$53))+((L11/100)*Hauptstelle!$J$54)</f>
        <v>243.70566095229788</v>
      </c>
      <c r="R11" s="28">
        <f t="shared" si="8"/>
        <v>1744.9325324184529</v>
      </c>
      <c r="S11" s="29">
        <f t="shared" si="9"/>
        <v>7.4236496330668646E-3</v>
      </c>
      <c r="T11" s="28">
        <f t="shared" si="10"/>
        <v>104392.8</v>
      </c>
      <c r="U11" s="29">
        <f t="shared" si="11"/>
        <v>6.597198243981502E-3</v>
      </c>
      <c r="V11" s="29">
        <f t="shared" si="12"/>
        <v>7.0104239385241837E-3</v>
      </c>
      <c r="W11" s="16">
        <f t="shared" si="13"/>
        <v>408240</v>
      </c>
    </row>
    <row r="12" spans="1:23" x14ac:dyDescent="0.15">
      <c r="A12" s="16" t="s">
        <v>44</v>
      </c>
      <c r="B12" s="30">
        <v>28</v>
      </c>
      <c r="C12" s="31">
        <v>345</v>
      </c>
      <c r="D12" s="18">
        <f t="shared" si="0"/>
        <v>0.1461325697730074</v>
      </c>
      <c r="E12" s="30">
        <v>1345</v>
      </c>
      <c r="F12" s="18">
        <f t="shared" si="1"/>
        <v>0.1301044220993727</v>
      </c>
      <c r="G12" s="19">
        <v>30</v>
      </c>
      <c r="H12" s="20">
        <f t="shared" si="2"/>
        <v>3.8985507246376812</v>
      </c>
      <c r="I12" s="21">
        <f t="shared" si="3"/>
        <v>70.093309509628739</v>
      </c>
      <c r="J12" s="22">
        <v>50</v>
      </c>
      <c r="K12" s="23">
        <f t="shared" si="14"/>
        <v>6.083333333333333</v>
      </c>
      <c r="L12" s="24">
        <f t="shared" si="4"/>
        <v>227.12213716545068</v>
      </c>
      <c r="M12" s="25">
        <f t="shared" si="5"/>
        <v>-117.87786283454932</v>
      </c>
      <c r="N12" s="26">
        <f>ROUND(V12*Hauptstelle!$J$55, Hauptstelle!W52)</f>
        <v>200</v>
      </c>
      <c r="O12" s="27">
        <f t="shared" si="6"/>
        <v>221.0958904109589</v>
      </c>
      <c r="P12" s="24">
        <f t="shared" si="7"/>
        <v>0</v>
      </c>
      <c r="Q12" s="24">
        <f>(P12*(1/Hauptstelle!$J$53))+((L12/100)*Hauptstelle!$J$54)</f>
        <v>11.356106858272534</v>
      </c>
      <c r="R12" s="28">
        <f t="shared" si="8"/>
        <v>340.68320574817602</v>
      </c>
      <c r="S12" s="29">
        <f t="shared" si="9"/>
        <v>1.4494043227213913E-3</v>
      </c>
      <c r="T12" s="28">
        <f t="shared" si="10"/>
        <v>40350</v>
      </c>
      <c r="U12" s="29">
        <f t="shared" si="11"/>
        <v>2.5499550653364368E-3</v>
      </c>
      <c r="V12" s="29">
        <f t="shared" si="12"/>
        <v>1.9996796940289141E-3</v>
      </c>
      <c r="W12" s="16">
        <f t="shared" si="13"/>
        <v>37660</v>
      </c>
    </row>
    <row r="13" spans="1:23" x14ac:dyDescent="0.15">
      <c r="A13" s="16" t="s">
        <v>45</v>
      </c>
      <c r="B13" s="30">
        <v>28</v>
      </c>
      <c r="C13" s="31">
        <v>1555</v>
      </c>
      <c r="D13" s="18">
        <f t="shared" si="0"/>
        <v>0.65865549564355508</v>
      </c>
      <c r="E13" s="30">
        <v>17654</v>
      </c>
      <c r="F13" s="18">
        <f t="shared" si="1"/>
        <v>1.7077051804775656</v>
      </c>
      <c r="G13" s="19">
        <v>6</v>
      </c>
      <c r="H13" s="20">
        <f t="shared" si="2"/>
        <v>11.353054662379421</v>
      </c>
      <c r="I13" s="21">
        <f t="shared" si="3"/>
        <v>12.908073822842798</v>
      </c>
      <c r="J13" s="22">
        <v>47</v>
      </c>
      <c r="K13" s="23">
        <f t="shared" si="14"/>
        <v>6.4483333333333333</v>
      </c>
      <c r="L13" s="24">
        <f t="shared" si="4"/>
        <v>2812.3828361638957</v>
      </c>
      <c r="M13" s="25">
        <f t="shared" si="5"/>
        <v>1257.3828361638957</v>
      </c>
      <c r="N13" s="26">
        <f>ROUND(V13*Hauptstelle!$J$55, Hauptstelle!W52)</f>
        <v>700</v>
      </c>
      <c r="O13" s="27">
        <f t="shared" si="6"/>
        <v>2737.7616955285603</v>
      </c>
      <c r="P13" s="24">
        <f t="shared" si="7"/>
        <v>1257.3828361638957</v>
      </c>
      <c r="Q13" s="24">
        <f>(P13*(1/Hauptstelle!$J$53))+((L13/100)*Hauptstelle!$J$54)</f>
        <v>266.35742542458439</v>
      </c>
      <c r="R13" s="28">
        <f t="shared" si="8"/>
        <v>1598.1445525475065</v>
      </c>
      <c r="S13" s="29">
        <f t="shared" si="9"/>
        <v>6.7991541224024692E-3</v>
      </c>
      <c r="T13" s="28">
        <f t="shared" si="10"/>
        <v>105924</v>
      </c>
      <c r="U13" s="29">
        <f t="shared" si="11"/>
        <v>6.6939638250482466E-3</v>
      </c>
      <c r="V13" s="29">
        <f t="shared" si="12"/>
        <v>6.7465589737253579E-3</v>
      </c>
      <c r="W13" s="16">
        <f t="shared" si="13"/>
        <v>494312</v>
      </c>
    </row>
    <row r="14" spans="1:23" x14ac:dyDescent="0.15">
      <c r="A14" s="16" t="s">
        <v>46</v>
      </c>
      <c r="B14" s="30">
        <v>28</v>
      </c>
      <c r="C14" s="31">
        <v>52</v>
      </c>
      <c r="D14" s="18">
        <f t="shared" si="0"/>
        <v>2.202577863245329E-2</v>
      </c>
      <c r="E14" s="30">
        <v>145</v>
      </c>
      <c r="F14" s="18">
        <f t="shared" si="1"/>
        <v>1.402612728952345E-2</v>
      </c>
      <c r="G14" s="19">
        <v>30</v>
      </c>
      <c r="H14" s="20">
        <f t="shared" si="2"/>
        <v>2.7884615384615383</v>
      </c>
      <c r="I14" s="21">
        <f t="shared" si="3"/>
        <v>78.609062170706011</v>
      </c>
      <c r="J14" s="22">
        <v>73</v>
      </c>
      <c r="K14" s="23">
        <f t="shared" si="14"/>
        <v>3.2850000000000001</v>
      </c>
      <c r="L14" s="24">
        <f t="shared" si="4"/>
        <v>45.343122523737229</v>
      </c>
      <c r="M14" s="25">
        <f t="shared" si="5"/>
        <v>-6.6568774762627712</v>
      </c>
      <c r="N14" s="26">
        <f>ROUND(V14*Hauptstelle!$J$55, Hauptstelle!W52)</f>
        <v>0</v>
      </c>
      <c r="O14" s="27">
        <f t="shared" si="6"/>
        <v>44.140030441400306</v>
      </c>
      <c r="P14" s="24">
        <f t="shared" si="7"/>
        <v>0</v>
      </c>
      <c r="Q14" s="24">
        <f>(P14*(1/Hauptstelle!$J$53))+((L14/100)*Hauptstelle!$J$54)</f>
        <v>2.2671561261868614</v>
      </c>
      <c r="R14" s="28">
        <f t="shared" si="8"/>
        <v>68.01468378560584</v>
      </c>
      <c r="S14" s="29">
        <f t="shared" si="9"/>
        <v>2.893620085289849E-4</v>
      </c>
      <c r="T14" s="28">
        <f t="shared" si="10"/>
        <v>4350</v>
      </c>
      <c r="U14" s="29">
        <f t="shared" si="11"/>
        <v>2.7490221893961589E-4</v>
      </c>
      <c r="V14" s="29">
        <f t="shared" si="12"/>
        <v>2.8213211373430039E-4</v>
      </c>
      <c r="W14" s="16">
        <f t="shared" si="13"/>
        <v>4060</v>
      </c>
    </row>
    <row r="15" spans="1:23" x14ac:dyDescent="0.15">
      <c r="A15" s="16" t="s">
        <v>47</v>
      </c>
      <c r="B15" s="30">
        <v>28</v>
      </c>
      <c r="C15" s="31">
        <v>134</v>
      </c>
      <c r="D15" s="18">
        <f t="shared" si="0"/>
        <v>5.6758737245168098E-2</v>
      </c>
      <c r="E15" s="30">
        <v>356</v>
      </c>
      <c r="F15" s="18">
        <f t="shared" si="1"/>
        <v>3.4436560793588609E-2</v>
      </c>
      <c r="G15" s="19">
        <v>15</v>
      </c>
      <c r="H15" s="20">
        <f t="shared" si="2"/>
        <v>2.6567164179104479</v>
      </c>
      <c r="I15" s="21">
        <f t="shared" si="3"/>
        <v>79.619709670823966</v>
      </c>
      <c r="J15" s="22">
        <v>60</v>
      </c>
      <c r="K15" s="23">
        <f t="shared" si="14"/>
        <v>4.8666666666666663</v>
      </c>
      <c r="L15" s="24">
        <f t="shared" si="4"/>
        <v>75.144498913476255</v>
      </c>
      <c r="M15" s="25">
        <f t="shared" si="5"/>
        <v>-58.855501086523745</v>
      </c>
      <c r="N15" s="26">
        <f>ROUND(V15*Hauptstelle!$J$55, Hauptstelle!W52)</f>
        <v>0</v>
      </c>
      <c r="O15" s="27">
        <f t="shared" si="6"/>
        <v>73.150684931506859</v>
      </c>
      <c r="P15" s="24">
        <f t="shared" si="7"/>
        <v>0</v>
      </c>
      <c r="Q15" s="24">
        <f>(P15*(1/Hauptstelle!$J$53))+((L15/100)*Hauptstelle!$J$54)</f>
        <v>3.7572249456738129</v>
      </c>
      <c r="R15" s="28">
        <f t="shared" si="8"/>
        <v>56.358374185107195</v>
      </c>
      <c r="S15" s="29">
        <f t="shared" si="9"/>
        <v>2.3977134706729342E-4</v>
      </c>
      <c r="T15" s="28">
        <f t="shared" si="10"/>
        <v>5340</v>
      </c>
      <c r="U15" s="29">
        <f t="shared" si="11"/>
        <v>3.3746617221552848E-4</v>
      </c>
      <c r="V15" s="29">
        <f t="shared" si="12"/>
        <v>2.8861875964141095E-4</v>
      </c>
      <c r="W15" s="16">
        <f t="shared" si="13"/>
        <v>9968</v>
      </c>
    </row>
    <row r="16" spans="1:23" x14ac:dyDescent="0.15">
      <c r="A16" s="16" t="s">
        <v>48</v>
      </c>
      <c r="B16" s="30">
        <v>7</v>
      </c>
      <c r="C16" s="31">
        <v>12</v>
      </c>
      <c r="D16" s="18">
        <f t="shared" si="0"/>
        <v>5.082871992104606E-3</v>
      </c>
      <c r="E16" s="30">
        <v>560</v>
      </c>
      <c r="F16" s="18">
        <f t="shared" si="1"/>
        <v>5.4169870911262977E-2</v>
      </c>
      <c r="G16" s="19">
        <v>35</v>
      </c>
      <c r="H16" s="20">
        <f t="shared" si="2"/>
        <v>46.666666666666664</v>
      </c>
      <c r="I16" s="21">
        <f t="shared" si="3"/>
        <v>10.502283105022842</v>
      </c>
      <c r="J16" s="22">
        <v>35</v>
      </c>
      <c r="K16" s="23">
        <f t="shared" si="14"/>
        <v>7.9083333333333332</v>
      </c>
      <c r="L16" s="24">
        <f t="shared" si="4"/>
        <v>72.741433693252716</v>
      </c>
      <c r="M16" s="25">
        <f t="shared" si="5"/>
        <v>60.741433693252716</v>
      </c>
      <c r="N16" s="26">
        <f>ROUND(V16*Hauptstelle!$J$55, Hauptstelle!W52)</f>
        <v>100</v>
      </c>
      <c r="O16" s="27">
        <f t="shared" si="6"/>
        <v>70.811380400421498</v>
      </c>
      <c r="P16" s="24">
        <f t="shared" si="7"/>
        <v>60.741433693252716</v>
      </c>
      <c r="Q16" s="24">
        <f>(P16*(1/Hauptstelle!$J$53))+((L16/100)*Hauptstelle!$J$54)</f>
        <v>9.7112150539879085</v>
      </c>
      <c r="R16" s="28">
        <f t="shared" si="8"/>
        <v>339.8925268895768</v>
      </c>
      <c r="S16" s="29">
        <f t="shared" si="9"/>
        <v>1.4460404546580352E-3</v>
      </c>
      <c r="T16" s="28">
        <f t="shared" si="10"/>
        <v>19600</v>
      </c>
      <c r="U16" s="29">
        <f t="shared" si="11"/>
        <v>1.2386398830382692E-3</v>
      </c>
      <c r="V16" s="29">
        <f t="shared" si="12"/>
        <v>1.3423401688481521E-3</v>
      </c>
      <c r="W16" s="16">
        <f t="shared" si="13"/>
        <v>3920</v>
      </c>
    </row>
    <row r="17" spans="1:23" x14ac:dyDescent="0.15">
      <c r="A17" s="16" t="s">
        <v>49</v>
      </c>
      <c r="B17" s="30">
        <v>28</v>
      </c>
      <c r="C17" s="31">
        <v>654</v>
      </c>
      <c r="D17" s="18">
        <f t="shared" si="0"/>
        <v>0.27701652356970097</v>
      </c>
      <c r="E17" s="30">
        <v>2134</v>
      </c>
      <c r="F17" s="18">
        <f t="shared" si="1"/>
        <v>0.20642590093684857</v>
      </c>
      <c r="G17" s="19">
        <v>20.45</v>
      </c>
      <c r="H17" s="20">
        <f t="shared" si="2"/>
        <v>3.2629969418960245</v>
      </c>
      <c r="I17" s="21">
        <f t="shared" si="3"/>
        <v>74.968790582715428</v>
      </c>
      <c r="J17" s="22">
        <v>35</v>
      </c>
      <c r="K17" s="23">
        <f t="shared" si="14"/>
        <v>7.9083333333333332</v>
      </c>
      <c r="L17" s="24">
        <f t="shared" si="4"/>
        <v>277.19682053821663</v>
      </c>
      <c r="M17" s="25">
        <f t="shared" si="5"/>
        <v>-376.80317946178337</v>
      </c>
      <c r="N17" s="26">
        <f>ROUND(V17*Hauptstelle!$J$55, Hauptstelle!W52)</f>
        <v>200</v>
      </c>
      <c r="O17" s="27">
        <f t="shared" si="6"/>
        <v>269.8419388830348</v>
      </c>
      <c r="P17" s="24">
        <f t="shared" si="7"/>
        <v>0</v>
      </c>
      <c r="Q17" s="24">
        <f>(P17*(1/Hauptstelle!$J$53))+((L17/100)*Hauptstelle!$J$54)</f>
        <v>13.85984102691083</v>
      </c>
      <c r="R17" s="28">
        <f t="shared" si="8"/>
        <v>283.43374900032649</v>
      </c>
      <c r="S17" s="29">
        <f t="shared" si="9"/>
        <v>1.2058419495731263E-3</v>
      </c>
      <c r="T17" s="28">
        <f t="shared" si="10"/>
        <v>43640.299999999996</v>
      </c>
      <c r="U17" s="29">
        <f t="shared" si="11"/>
        <v>2.757888575905866E-3</v>
      </c>
      <c r="V17" s="29">
        <f t="shared" si="12"/>
        <v>1.9818652627394961E-3</v>
      </c>
      <c r="W17" s="16">
        <f t="shared" si="13"/>
        <v>59752</v>
      </c>
    </row>
    <row r="18" spans="1:23" x14ac:dyDescent="0.15">
      <c r="A18" s="16" t="s">
        <v>5</v>
      </c>
      <c r="B18" s="30">
        <v>56</v>
      </c>
      <c r="C18" s="31">
        <v>1354</v>
      </c>
      <c r="D18" s="18">
        <f t="shared" si="0"/>
        <v>0.57351738977580302</v>
      </c>
      <c r="E18" s="30">
        <v>1897</v>
      </c>
      <c r="F18" s="18">
        <f t="shared" si="1"/>
        <v>0.18350043771190333</v>
      </c>
      <c r="G18" s="19">
        <v>30</v>
      </c>
      <c r="H18" s="20">
        <f t="shared" si="2"/>
        <v>1.4010339734121122</v>
      </c>
      <c r="I18" s="21">
        <f t="shared" si="3"/>
        <v>78.504684243540211</v>
      </c>
      <c r="J18" s="22">
        <v>78</v>
      </c>
      <c r="K18" s="23">
        <f t="shared" si="14"/>
        <v>2.6766666666666667</v>
      </c>
      <c r="L18" s="24">
        <f t="shared" si="4"/>
        <v>728.0342923333219</v>
      </c>
      <c r="M18" s="25">
        <f t="shared" si="5"/>
        <v>-625.9657076666781</v>
      </c>
      <c r="N18" s="26">
        <f>ROUND(V18*Hauptstelle!$J$55, Hauptstelle!W52)</f>
        <v>400</v>
      </c>
      <c r="O18" s="27">
        <f t="shared" si="6"/>
        <v>708.71731008717313</v>
      </c>
      <c r="P18" s="24">
        <f t="shared" si="7"/>
        <v>0</v>
      </c>
      <c r="Q18" s="24">
        <f>(P18*(1/Hauptstelle!$J$53))+((L18/100)*Hauptstelle!$J$54)</f>
        <v>36.401714616666098</v>
      </c>
      <c r="R18" s="28">
        <f t="shared" si="8"/>
        <v>1092.0514384999829</v>
      </c>
      <c r="S18" s="29">
        <f t="shared" si="9"/>
        <v>4.6460290642150711E-3</v>
      </c>
      <c r="T18" s="28">
        <f t="shared" si="10"/>
        <v>56910</v>
      </c>
      <c r="U18" s="29">
        <f t="shared" si="11"/>
        <v>3.5964793746789746E-3</v>
      </c>
      <c r="V18" s="29">
        <f t="shared" si="12"/>
        <v>4.1212542194470226E-3</v>
      </c>
      <c r="W18" s="16">
        <f t="shared" si="13"/>
        <v>106232</v>
      </c>
    </row>
    <row r="19" spans="1:23" x14ac:dyDescent="0.15">
      <c r="A19" s="16" t="s">
        <v>50</v>
      </c>
      <c r="B19" s="30">
        <v>28</v>
      </c>
      <c r="C19" s="31">
        <v>1</v>
      </c>
      <c r="D19" s="18">
        <f t="shared" si="0"/>
        <v>4.2357266600871713E-4</v>
      </c>
      <c r="E19" s="30">
        <v>3</v>
      </c>
      <c r="F19" s="18">
        <f t="shared" si="1"/>
        <v>2.9019573702462312E-4</v>
      </c>
      <c r="G19" s="19">
        <v>50</v>
      </c>
      <c r="H19" s="20">
        <f t="shared" si="2"/>
        <v>3</v>
      </c>
      <c r="I19" s="21">
        <f t="shared" si="3"/>
        <v>76.986301369863014</v>
      </c>
      <c r="J19" s="22">
        <v>73</v>
      </c>
      <c r="K19" s="23">
        <f t="shared" si="14"/>
        <v>3.2850000000000001</v>
      </c>
      <c r="L19" s="24">
        <f t="shared" si="4"/>
        <v>0.93813356945663218</v>
      </c>
      <c r="M19" s="25">
        <f t="shared" si="5"/>
        <v>-6.1866430543367823E-2</v>
      </c>
      <c r="N19" s="26">
        <f>ROUND(V19*Hauptstelle!$J$55, Hauptstelle!W52)</f>
        <v>0</v>
      </c>
      <c r="O19" s="27">
        <f t="shared" si="6"/>
        <v>0.91324200913242004</v>
      </c>
      <c r="P19" s="24">
        <f t="shared" si="7"/>
        <v>0</v>
      </c>
      <c r="Q19" s="24">
        <f>(P19*(1/Hauptstelle!$J$53))+((L19/100)*Hauptstelle!$J$54)</f>
        <v>4.6906678472831614E-2</v>
      </c>
      <c r="R19" s="28">
        <f t="shared" si="8"/>
        <v>2.3453339236415807</v>
      </c>
      <c r="S19" s="29">
        <f t="shared" si="9"/>
        <v>9.9780002941029277E-6</v>
      </c>
      <c r="T19" s="28">
        <f t="shared" si="10"/>
        <v>150</v>
      </c>
      <c r="U19" s="29">
        <f t="shared" si="11"/>
        <v>9.4793868599867537E-6</v>
      </c>
      <c r="V19" s="29">
        <f t="shared" si="12"/>
        <v>9.7286935770448407E-6</v>
      </c>
      <c r="W19" s="16">
        <f t="shared" si="13"/>
        <v>84</v>
      </c>
    </row>
    <row r="20" spans="1:23" x14ac:dyDescent="0.15">
      <c r="A20" s="16" t="s">
        <v>52</v>
      </c>
      <c r="B20" s="30">
        <v>28</v>
      </c>
      <c r="C20" s="31">
        <v>9</v>
      </c>
      <c r="D20" s="18">
        <f t="shared" si="0"/>
        <v>3.8121539940784545E-3</v>
      </c>
      <c r="E20" s="30">
        <v>34</v>
      </c>
      <c r="F20" s="18">
        <f t="shared" si="1"/>
        <v>3.2888850196123951E-3</v>
      </c>
      <c r="G20" s="19">
        <v>17</v>
      </c>
      <c r="H20" s="20">
        <f t="shared" si="2"/>
        <v>3.7777777777777777</v>
      </c>
      <c r="I20" s="21">
        <f t="shared" si="3"/>
        <v>71.019786910197865</v>
      </c>
      <c r="J20" s="22">
        <v>44</v>
      </c>
      <c r="K20" s="23">
        <f t="shared" si="14"/>
        <v>6.8133333333333335</v>
      </c>
      <c r="L20" s="24">
        <f t="shared" si="4"/>
        <v>5.1262298616737398</v>
      </c>
      <c r="M20" s="25">
        <f t="shared" si="5"/>
        <v>-3.8737701383262602</v>
      </c>
      <c r="N20" s="26">
        <f>ROUND(V20*Hauptstelle!$J$55, Hauptstelle!W52)</f>
        <v>0</v>
      </c>
      <c r="O20" s="27">
        <f t="shared" si="6"/>
        <v>4.9902152641878672</v>
      </c>
      <c r="P20" s="24">
        <f t="shared" si="7"/>
        <v>0</v>
      </c>
      <c r="Q20" s="24">
        <f>(P20*(1/Hauptstelle!$J$53))+((L20/100)*Hauptstelle!$J$54)</f>
        <v>0.25631149308368695</v>
      </c>
      <c r="R20" s="28">
        <f t="shared" si="8"/>
        <v>4.3572953824226781</v>
      </c>
      <c r="S20" s="29">
        <f t="shared" si="9"/>
        <v>1.8537699117829792E-5</v>
      </c>
      <c r="T20" s="28">
        <f t="shared" si="10"/>
        <v>578</v>
      </c>
      <c r="U20" s="29">
        <f t="shared" si="11"/>
        <v>3.6527237367148958E-5</v>
      </c>
      <c r="V20" s="29">
        <f t="shared" si="12"/>
        <v>2.7532468242489375E-5</v>
      </c>
      <c r="W20" s="16">
        <f t="shared" si="13"/>
        <v>952</v>
      </c>
    </row>
    <row r="21" spans="1:23" x14ac:dyDescent="0.15">
      <c r="A21" s="16" t="s">
        <v>53</v>
      </c>
      <c r="B21" s="30">
        <v>28</v>
      </c>
      <c r="C21" s="31">
        <v>45</v>
      </c>
      <c r="D21" s="18">
        <f t="shared" si="0"/>
        <v>1.9060769970392272E-2</v>
      </c>
      <c r="E21" s="30">
        <v>234</v>
      </c>
      <c r="F21" s="18">
        <f t="shared" si="1"/>
        <v>2.26352674879206E-2</v>
      </c>
      <c r="G21" s="19">
        <v>25</v>
      </c>
      <c r="H21" s="20">
        <f t="shared" si="2"/>
        <v>5.2</v>
      </c>
      <c r="I21" s="21">
        <f t="shared" si="3"/>
        <v>60.109589041095887</v>
      </c>
      <c r="J21" s="22">
        <v>50</v>
      </c>
      <c r="K21" s="23">
        <f t="shared" si="14"/>
        <v>6.083333333333333</v>
      </c>
      <c r="L21" s="24">
        <f t="shared" si="4"/>
        <v>39.514185945513347</v>
      </c>
      <c r="M21" s="25">
        <f t="shared" si="5"/>
        <v>-5.4858140544866529</v>
      </c>
      <c r="N21" s="26">
        <f>ROUND(V21*Hauptstelle!$J$55, Hauptstelle!W52)</f>
        <v>0</v>
      </c>
      <c r="O21" s="27">
        <f t="shared" si="6"/>
        <v>38.465753424657535</v>
      </c>
      <c r="P21" s="24">
        <f t="shared" si="7"/>
        <v>0</v>
      </c>
      <c r="Q21" s="24">
        <f>(P21*(1/Hauptstelle!$J$53))+((L21/100)*Hauptstelle!$J$54)</f>
        <v>1.9757092972756674</v>
      </c>
      <c r="R21" s="28">
        <f t="shared" si="8"/>
        <v>49.392732431891687</v>
      </c>
      <c r="S21" s="29">
        <f t="shared" si="9"/>
        <v>2.1013668619380765E-4</v>
      </c>
      <c r="T21" s="28">
        <f t="shared" si="10"/>
        <v>5850</v>
      </c>
      <c r="U21" s="29">
        <f t="shared" si="11"/>
        <v>3.696960875394834E-4</v>
      </c>
      <c r="V21" s="29">
        <f t="shared" si="12"/>
        <v>2.8991638686664552E-4</v>
      </c>
      <c r="W21" s="16">
        <f t="shared" si="13"/>
        <v>6552</v>
      </c>
    </row>
    <row r="22" spans="1:23" x14ac:dyDescent="0.15">
      <c r="A22" s="16" t="s">
        <v>51</v>
      </c>
      <c r="B22" s="30">
        <v>28</v>
      </c>
      <c r="C22" s="31">
        <v>78</v>
      </c>
      <c r="D22" s="18">
        <f t="shared" si="0"/>
        <v>3.3038667948679934E-2</v>
      </c>
      <c r="E22" s="30">
        <v>432</v>
      </c>
      <c r="F22" s="18">
        <f t="shared" si="1"/>
        <v>4.1788186131545724E-2</v>
      </c>
      <c r="G22" s="19">
        <v>25</v>
      </c>
      <c r="H22" s="20">
        <f t="shared" si="2"/>
        <v>5.5384615384615383</v>
      </c>
      <c r="I22" s="21">
        <f t="shared" si="3"/>
        <v>57.513171759747109</v>
      </c>
      <c r="J22" s="22">
        <v>73</v>
      </c>
      <c r="K22" s="23">
        <f t="shared" si="14"/>
        <v>3.2850000000000001</v>
      </c>
      <c r="L22" s="24">
        <f t="shared" si="4"/>
        <v>135.09123400175503</v>
      </c>
      <c r="M22" s="25">
        <f t="shared" si="5"/>
        <v>57.091234001755026</v>
      </c>
      <c r="N22" s="26">
        <f>ROUND(V22*Hauptstelle!$J$55, Hauptstelle!W52)</f>
        <v>100</v>
      </c>
      <c r="O22" s="27">
        <f t="shared" si="6"/>
        <v>131.50684931506848</v>
      </c>
      <c r="P22" s="24">
        <f t="shared" si="7"/>
        <v>57.091234001755026</v>
      </c>
      <c r="Q22" s="24">
        <f>(P22*(1/Hauptstelle!$J$53))+((L22/100)*Hauptstelle!$J$54)</f>
        <v>12.463685100263255</v>
      </c>
      <c r="R22" s="28">
        <f t="shared" si="8"/>
        <v>311.59212750658139</v>
      </c>
      <c r="S22" s="29">
        <f t="shared" si="9"/>
        <v>1.3256390949538668E-3</v>
      </c>
      <c r="T22" s="28">
        <f t="shared" si="10"/>
        <v>10800</v>
      </c>
      <c r="U22" s="29">
        <f t="shared" si="11"/>
        <v>6.8251585391904633E-4</v>
      </c>
      <c r="V22" s="29">
        <f t="shared" si="12"/>
        <v>1.0040774744364566E-3</v>
      </c>
      <c r="W22" s="16">
        <f t="shared" si="13"/>
        <v>12096</v>
      </c>
    </row>
    <row r="23" spans="1:23" x14ac:dyDescent="0.15">
      <c r="A23" s="16" t="s">
        <v>54</v>
      </c>
      <c r="B23" s="30">
        <v>28</v>
      </c>
      <c r="C23" s="31">
        <v>478</v>
      </c>
      <c r="D23" s="18">
        <f t="shared" si="0"/>
        <v>0.20246773435216681</v>
      </c>
      <c r="E23" s="30">
        <v>3570</v>
      </c>
      <c r="F23" s="18">
        <f t="shared" si="1"/>
        <v>0.34533292705930146</v>
      </c>
      <c r="G23" s="19">
        <v>8</v>
      </c>
      <c r="H23" s="20">
        <f t="shared" si="2"/>
        <v>7.468619246861925</v>
      </c>
      <c r="I23" s="21">
        <f t="shared" si="3"/>
        <v>42.706482489826335</v>
      </c>
      <c r="J23" s="22">
        <v>44</v>
      </c>
      <c r="K23" s="23">
        <f t="shared" si="14"/>
        <v>6.8133333333333335</v>
      </c>
      <c r="L23" s="24">
        <f t="shared" si="4"/>
        <v>538.25413547574271</v>
      </c>
      <c r="M23" s="25">
        <f t="shared" si="5"/>
        <v>60.254135475742714</v>
      </c>
      <c r="N23" s="26">
        <f>ROUND(V23*Hauptstelle!$J$55, Hauptstelle!W52)</f>
        <v>100</v>
      </c>
      <c r="O23" s="27">
        <f t="shared" si="6"/>
        <v>523.97260273972597</v>
      </c>
      <c r="P23" s="24">
        <f t="shared" si="7"/>
        <v>60.254135475742714</v>
      </c>
      <c r="Q23" s="24">
        <f>(P23*(1/Hauptstelle!$J$53))+((L23/100)*Hauptstelle!$J$54)</f>
        <v>32.93812032136141</v>
      </c>
      <c r="R23" s="28">
        <f t="shared" si="8"/>
        <v>263.50496257089128</v>
      </c>
      <c r="S23" s="29">
        <f t="shared" si="9"/>
        <v>1.1210568216007022E-3</v>
      </c>
      <c r="T23" s="28">
        <f t="shared" si="10"/>
        <v>28560</v>
      </c>
      <c r="U23" s="29">
        <f t="shared" si="11"/>
        <v>1.8048752581414781E-3</v>
      </c>
      <c r="V23" s="29">
        <f t="shared" si="12"/>
        <v>1.4629660398710902E-3</v>
      </c>
      <c r="W23" s="16">
        <f t="shared" si="13"/>
        <v>99960</v>
      </c>
    </row>
    <row r="24" spans="1:23" x14ac:dyDescent="0.15">
      <c r="A24" s="16" t="s">
        <v>55</v>
      </c>
      <c r="B24" s="30">
        <v>28</v>
      </c>
      <c r="C24" s="31">
        <v>2941</v>
      </c>
      <c r="D24" s="18">
        <f t="shared" si="0"/>
        <v>1.2457272107316371</v>
      </c>
      <c r="E24" s="30">
        <v>34983</v>
      </c>
      <c r="F24" s="18">
        <f t="shared" si="1"/>
        <v>3.3839724894441301</v>
      </c>
      <c r="G24" s="19">
        <v>16</v>
      </c>
      <c r="H24" s="20">
        <f t="shared" si="2"/>
        <v>11.894933696021761</v>
      </c>
      <c r="I24" s="21">
        <f t="shared" si="3"/>
        <v>8.7511935647645789</v>
      </c>
      <c r="J24" s="22">
        <v>50</v>
      </c>
      <c r="K24" s="23">
        <f t="shared" si="14"/>
        <v>6.083333333333333</v>
      </c>
      <c r="L24" s="24">
        <f t="shared" si="4"/>
        <v>5907.3707988542455</v>
      </c>
      <c r="M24" s="25">
        <f t="shared" si="5"/>
        <v>2966.3707988542455</v>
      </c>
      <c r="N24" s="26">
        <f>ROUND(V24*Hauptstelle!$J$55, Hauptstelle!W52)</f>
        <v>3800</v>
      </c>
      <c r="O24" s="27">
        <f t="shared" si="6"/>
        <v>5750.6301369863013</v>
      </c>
      <c r="P24" s="24">
        <f t="shared" si="7"/>
        <v>2966.3707988542455</v>
      </c>
      <c r="Q24" s="24">
        <f>(P24*(1/Hauptstelle!$J$53))+((L24/100)*Hauptstelle!$J$54)</f>
        <v>592.00561982813679</v>
      </c>
      <c r="R24" s="28">
        <f t="shared" si="8"/>
        <v>9472.0899172501886</v>
      </c>
      <c r="S24" s="29">
        <f t="shared" si="9"/>
        <v>4.0298106392177603E-2</v>
      </c>
      <c r="T24" s="28">
        <f t="shared" si="10"/>
        <v>559728</v>
      </c>
      <c r="U24" s="29">
        <f t="shared" si="11"/>
        <v>3.5372521655777776E-2</v>
      </c>
      <c r="V24" s="29">
        <f t="shared" si="12"/>
        <v>3.783531402397769E-2</v>
      </c>
      <c r="W24" s="16">
        <f t="shared" si="13"/>
        <v>979524</v>
      </c>
    </row>
    <row r="25" spans="1:23" x14ac:dyDescent="0.15">
      <c r="A25" s="16" t="s">
        <v>6</v>
      </c>
      <c r="B25" s="30">
        <v>28</v>
      </c>
      <c r="C25" s="31">
        <v>789</v>
      </c>
      <c r="D25" s="18">
        <f t="shared" si="0"/>
        <v>0.33419883348087781</v>
      </c>
      <c r="E25" s="30">
        <v>675</v>
      </c>
      <c r="F25" s="18">
        <f t="shared" si="1"/>
        <v>6.5294040830540204E-2</v>
      </c>
      <c r="G25" s="19">
        <v>7.67</v>
      </c>
      <c r="H25" s="20">
        <f t="shared" si="2"/>
        <v>0.85551330798479086</v>
      </c>
      <c r="I25" s="21">
        <f t="shared" si="3"/>
        <v>93.437158185322147</v>
      </c>
      <c r="J25" s="22">
        <v>78</v>
      </c>
      <c r="K25" s="23">
        <f t="shared" si="14"/>
        <v>2.6766666666666667</v>
      </c>
      <c r="L25" s="24">
        <f t="shared" si="4"/>
        <v>259.05279247495639</v>
      </c>
      <c r="M25" s="25">
        <f t="shared" si="5"/>
        <v>-529.94720752504361</v>
      </c>
      <c r="N25" s="26">
        <f>ROUND(V25*Hauptstelle!$J$55, Hauptstelle!W52)</f>
        <v>0</v>
      </c>
      <c r="O25" s="27">
        <f t="shared" si="6"/>
        <v>252.17932752179325</v>
      </c>
      <c r="P25" s="24">
        <f t="shared" si="7"/>
        <v>0</v>
      </c>
      <c r="Q25" s="24">
        <f>(P25*(1/Hauptstelle!$J$53))+((L25/100)*Hauptstelle!$J$54)</f>
        <v>12.952639623747819</v>
      </c>
      <c r="R25" s="28">
        <f t="shared" si="8"/>
        <v>99.346745914145771</v>
      </c>
      <c r="S25" s="29">
        <f t="shared" si="9"/>
        <v>4.2266128927618125E-4</v>
      </c>
      <c r="T25" s="28">
        <f t="shared" si="10"/>
        <v>5177.25</v>
      </c>
      <c r="U25" s="29">
        <f t="shared" si="11"/>
        <v>3.2718103747244286E-4</v>
      </c>
      <c r="V25" s="29">
        <f t="shared" si="12"/>
        <v>3.7492116337431208E-4</v>
      </c>
      <c r="W25" s="16">
        <f t="shared" si="13"/>
        <v>18900</v>
      </c>
    </row>
    <row r="26" spans="1:23" x14ac:dyDescent="0.15">
      <c r="A26" s="16" t="s">
        <v>66</v>
      </c>
      <c r="B26" s="30">
        <v>28</v>
      </c>
      <c r="C26" s="31"/>
      <c r="D26" s="18">
        <f t="shared" si="0"/>
        <v>0</v>
      </c>
      <c r="E26" s="30"/>
      <c r="F26" s="18">
        <f t="shared" si="1"/>
        <v>0</v>
      </c>
      <c r="G26" s="19">
        <v>10</v>
      </c>
      <c r="H26" s="20" t="e">
        <f t="shared" si="2"/>
        <v>#DIV/0!</v>
      </c>
      <c r="I26" s="21" t="e">
        <f t="shared" si="3"/>
        <v>#DIV/0!</v>
      </c>
      <c r="J26" s="22">
        <v>70</v>
      </c>
      <c r="K26" s="23">
        <f t="shared" si="14"/>
        <v>3.65</v>
      </c>
      <c r="L26" s="24">
        <f t="shared" si="4"/>
        <v>0</v>
      </c>
      <c r="M26" s="25">
        <f t="shared" si="5"/>
        <v>0</v>
      </c>
      <c r="N26" s="26">
        <f>ROUND(V26*Hauptstelle!$J$55, Hauptstelle!W52)</f>
        <v>0</v>
      </c>
      <c r="O26" s="27">
        <f t="shared" si="6"/>
        <v>0</v>
      </c>
      <c r="P26" s="24">
        <f t="shared" si="7"/>
        <v>0</v>
      </c>
      <c r="Q26" s="24">
        <f>(P26*(1/Hauptstelle!$J$53))+((L26/100)*Hauptstelle!$J$54)</f>
        <v>0</v>
      </c>
      <c r="R26" s="28">
        <f t="shared" si="8"/>
        <v>0</v>
      </c>
      <c r="S26" s="29">
        <f t="shared" si="9"/>
        <v>0</v>
      </c>
      <c r="T26" s="28">
        <f t="shared" si="10"/>
        <v>0</v>
      </c>
      <c r="U26" s="29">
        <f t="shared" si="11"/>
        <v>0</v>
      </c>
      <c r="V26" s="29">
        <f t="shared" si="12"/>
        <v>0</v>
      </c>
      <c r="W26" s="16">
        <f t="shared" si="13"/>
        <v>0</v>
      </c>
    </row>
    <row r="27" spans="1:23" x14ac:dyDescent="0.15">
      <c r="A27" s="16" t="s">
        <v>67</v>
      </c>
      <c r="B27" s="30">
        <v>28</v>
      </c>
      <c r="C27" s="31"/>
      <c r="D27" s="18">
        <f t="shared" si="0"/>
        <v>0</v>
      </c>
      <c r="E27" s="30"/>
      <c r="F27" s="18">
        <f t="shared" si="1"/>
        <v>0</v>
      </c>
      <c r="G27" s="19">
        <v>10</v>
      </c>
      <c r="H27" s="20" t="e">
        <f t="shared" si="2"/>
        <v>#DIV/0!</v>
      </c>
      <c r="I27" s="21" t="e">
        <f t="shared" si="3"/>
        <v>#DIV/0!</v>
      </c>
      <c r="J27" s="22">
        <v>70</v>
      </c>
      <c r="K27" s="23">
        <f t="shared" si="14"/>
        <v>3.65</v>
      </c>
      <c r="L27" s="24">
        <f t="shared" si="4"/>
        <v>0</v>
      </c>
      <c r="M27" s="25">
        <f t="shared" si="5"/>
        <v>0</v>
      </c>
      <c r="N27" s="26">
        <f>ROUND(V27*Hauptstelle!$J$55, Hauptstelle!W52)</f>
        <v>0</v>
      </c>
      <c r="O27" s="27">
        <f t="shared" si="6"/>
        <v>0</v>
      </c>
      <c r="P27" s="24">
        <f t="shared" si="7"/>
        <v>0</v>
      </c>
      <c r="Q27" s="24">
        <f>(P27*(1/Hauptstelle!$J$53))+((L27/100)*Hauptstelle!$J$54)</f>
        <v>0</v>
      </c>
      <c r="R27" s="28">
        <f t="shared" si="8"/>
        <v>0</v>
      </c>
      <c r="S27" s="29">
        <f t="shared" si="9"/>
        <v>0</v>
      </c>
      <c r="T27" s="28">
        <f t="shared" si="10"/>
        <v>0</v>
      </c>
      <c r="U27" s="29">
        <f t="shared" si="11"/>
        <v>0</v>
      </c>
      <c r="V27" s="29">
        <f t="shared" si="12"/>
        <v>0</v>
      </c>
      <c r="W27" s="16">
        <f t="shared" si="13"/>
        <v>0</v>
      </c>
    </row>
    <row r="28" spans="1:23" x14ac:dyDescent="0.15">
      <c r="A28" s="16" t="s">
        <v>56</v>
      </c>
      <c r="B28" s="30">
        <v>28</v>
      </c>
      <c r="C28" s="31">
        <v>14567</v>
      </c>
      <c r="D28" s="18">
        <f t="shared" si="0"/>
        <v>6.1701830257489823</v>
      </c>
      <c r="E28" s="30">
        <v>76547</v>
      </c>
      <c r="F28" s="18">
        <f t="shared" si="1"/>
        <v>7.4045376940079413</v>
      </c>
      <c r="G28" s="19">
        <v>16.329999999999998</v>
      </c>
      <c r="H28" s="20">
        <f t="shared" si="2"/>
        <v>5.2548225441065419</v>
      </c>
      <c r="I28" s="21">
        <f t="shared" si="3"/>
        <v>59.689032538360784</v>
      </c>
      <c r="J28" s="22">
        <v>30</v>
      </c>
      <c r="K28" s="23">
        <f t="shared" si="14"/>
        <v>8.5166666666666675</v>
      </c>
      <c r="L28" s="24">
        <f t="shared" si="4"/>
        <v>9232.8827581538771</v>
      </c>
      <c r="M28" s="25">
        <f t="shared" si="5"/>
        <v>-5334.1172418461229</v>
      </c>
      <c r="N28" s="26">
        <f>ROUND(V28*Hauptstelle!$J$55, Hauptstelle!W52)</f>
        <v>5600</v>
      </c>
      <c r="O28" s="27">
        <f t="shared" si="6"/>
        <v>8987.9060665362031</v>
      </c>
      <c r="P28" s="24">
        <f t="shared" si="7"/>
        <v>0</v>
      </c>
      <c r="Q28" s="24">
        <f>(P28*(1/Hauptstelle!$J$53))+((L28/100)*Hauptstelle!$J$54)</f>
        <v>461.6441379076939</v>
      </c>
      <c r="R28" s="28">
        <f t="shared" si="8"/>
        <v>7538.6487720326404</v>
      </c>
      <c r="S28" s="29">
        <f t="shared" si="9"/>
        <v>3.207246478048887E-2</v>
      </c>
      <c r="T28" s="28">
        <f t="shared" si="10"/>
        <v>1250012.5099999998</v>
      </c>
      <c r="U28" s="29">
        <f t="shared" si="11"/>
        <v>7.8995681080753735E-2</v>
      </c>
      <c r="V28" s="29">
        <f t="shared" si="12"/>
        <v>5.5534072930621306E-2</v>
      </c>
      <c r="W28" s="16">
        <f t="shared" si="13"/>
        <v>2143316</v>
      </c>
    </row>
    <row r="29" spans="1:23" x14ac:dyDescent="0.15">
      <c r="A29" s="16" t="s">
        <v>57</v>
      </c>
      <c r="B29" s="30">
        <v>28</v>
      </c>
      <c r="C29" s="31">
        <v>11987</v>
      </c>
      <c r="D29" s="18">
        <f t="shared" si="0"/>
        <v>5.077365547446492</v>
      </c>
      <c r="E29" s="30">
        <v>87658</v>
      </c>
      <c r="F29" s="18">
        <f t="shared" si="1"/>
        <v>8.479325972034804</v>
      </c>
      <c r="G29" s="19">
        <v>16.329999999999998</v>
      </c>
      <c r="H29" s="20">
        <f t="shared" si="2"/>
        <v>7.3127554851088679</v>
      </c>
      <c r="I29" s="21">
        <f t="shared" si="3"/>
        <v>43.902149703274432</v>
      </c>
      <c r="J29" s="22">
        <v>30</v>
      </c>
      <c r="K29" s="23">
        <f t="shared" si="14"/>
        <v>8.5166666666666675</v>
      </c>
      <c r="L29" s="24">
        <f t="shared" si="4"/>
        <v>10573.060169755217</v>
      </c>
      <c r="M29" s="25">
        <f t="shared" si="5"/>
        <v>-1413.9398302447826</v>
      </c>
      <c r="N29" s="26">
        <f>ROUND(V29*Hauptstelle!$J$55, Hauptstelle!W52)</f>
        <v>6400</v>
      </c>
      <c r="O29" s="27">
        <f t="shared" si="6"/>
        <v>10292.52446183953</v>
      </c>
      <c r="P29" s="24">
        <f t="shared" si="7"/>
        <v>0</v>
      </c>
      <c r="Q29" s="24">
        <f>(P29*(1/Hauptstelle!$J$53))+((L29/100)*Hauptstelle!$J$54)</f>
        <v>528.65300848776087</v>
      </c>
      <c r="R29" s="28">
        <f t="shared" si="8"/>
        <v>8632.9036286051341</v>
      </c>
      <c r="S29" s="29">
        <f t="shared" si="9"/>
        <v>3.672786807749609E-2</v>
      </c>
      <c r="T29" s="28">
        <f t="shared" si="10"/>
        <v>1431455.14</v>
      </c>
      <c r="U29" s="29">
        <f t="shared" si="11"/>
        <v>9.0462113631843324E-2</v>
      </c>
      <c r="V29" s="29">
        <f t="shared" si="12"/>
        <v>6.3594990854669714E-2</v>
      </c>
      <c r="W29" s="16">
        <f t="shared" si="13"/>
        <v>2454424</v>
      </c>
    </row>
    <row r="30" spans="1:23" x14ac:dyDescent="0.15">
      <c r="A30" s="16" t="s">
        <v>58</v>
      </c>
      <c r="B30" s="30">
        <v>28</v>
      </c>
      <c r="C30" s="31">
        <v>9660</v>
      </c>
      <c r="D30" s="18">
        <f t="shared" si="0"/>
        <v>4.0917119536442073</v>
      </c>
      <c r="E30" s="30">
        <v>98474</v>
      </c>
      <c r="F30" s="18">
        <f t="shared" si="1"/>
        <v>9.5255783359209119</v>
      </c>
      <c r="G30" s="19">
        <v>16.329999999999998</v>
      </c>
      <c r="H30" s="20">
        <f t="shared" si="2"/>
        <v>10.193995859213251</v>
      </c>
      <c r="I30" s="21">
        <f t="shared" si="3"/>
        <v>21.799483819733961</v>
      </c>
      <c r="J30" s="22">
        <v>30</v>
      </c>
      <c r="K30" s="23">
        <f t="shared" si="14"/>
        <v>8.5166666666666675</v>
      </c>
      <c r="L30" s="24">
        <f t="shared" si="4"/>
        <v>11877.655515257879</v>
      </c>
      <c r="M30" s="25">
        <f t="shared" si="5"/>
        <v>2217.6555152578785</v>
      </c>
      <c r="N30" s="26">
        <f>ROUND(V30*Hauptstelle!$J$55, Hauptstelle!W52)</f>
        <v>7900</v>
      </c>
      <c r="O30" s="27">
        <f t="shared" si="6"/>
        <v>11562.504892367904</v>
      </c>
      <c r="P30" s="24">
        <f t="shared" si="7"/>
        <v>2217.6555152578785</v>
      </c>
      <c r="Q30" s="24">
        <f>(P30*(1/Hauptstelle!$J$53))+((L30/100)*Hauptstelle!$J$54)</f>
        <v>815.64832728868168</v>
      </c>
      <c r="R30" s="28">
        <f t="shared" si="8"/>
        <v>13319.537184624171</v>
      </c>
      <c r="S30" s="29">
        <f t="shared" si="9"/>
        <v>5.6666705156909379E-2</v>
      </c>
      <c r="T30" s="28">
        <f t="shared" si="10"/>
        <v>1608080.42</v>
      </c>
      <c r="U30" s="29">
        <f t="shared" si="11"/>
        <v>0.10162410935433321</v>
      </c>
      <c r="V30" s="29">
        <f t="shared" si="12"/>
        <v>7.9145407255621289E-2</v>
      </c>
      <c r="W30" s="16">
        <f t="shared" si="13"/>
        <v>2757272</v>
      </c>
    </row>
    <row r="31" spans="1:23" x14ac:dyDescent="0.15">
      <c r="A31" s="16" t="s">
        <v>59</v>
      </c>
      <c r="B31" s="30">
        <v>28</v>
      </c>
      <c r="C31" s="31">
        <v>5684</v>
      </c>
      <c r="D31" s="18">
        <f t="shared" si="0"/>
        <v>2.4075870335935479</v>
      </c>
      <c r="E31" s="30">
        <v>43678</v>
      </c>
      <c r="F31" s="18">
        <f t="shared" si="1"/>
        <v>4.2250564672538289</v>
      </c>
      <c r="G31" s="19">
        <v>16.329999999999998</v>
      </c>
      <c r="H31" s="20">
        <f t="shared" si="2"/>
        <v>7.6843771991555245</v>
      </c>
      <c r="I31" s="21">
        <f t="shared" si="3"/>
        <v>41.051352992779542</v>
      </c>
      <c r="J31" s="22">
        <v>30</v>
      </c>
      <c r="K31" s="23">
        <f t="shared" si="14"/>
        <v>8.5166666666666675</v>
      </c>
      <c r="L31" s="24">
        <f t="shared" si="4"/>
        <v>5268.3168917220146</v>
      </c>
      <c r="M31" s="25">
        <f t="shared" si="5"/>
        <v>-415.68310827798541</v>
      </c>
      <c r="N31" s="26">
        <f>ROUND(V31*Hauptstelle!$J$55, Hauptstelle!W52)</f>
        <v>3200</v>
      </c>
      <c r="O31" s="27">
        <f t="shared" si="6"/>
        <v>5128.5322896281796</v>
      </c>
      <c r="P31" s="24">
        <f t="shared" si="7"/>
        <v>0</v>
      </c>
      <c r="Q31" s="24">
        <f>(P31*(1/Hauptstelle!$J$53))+((L31/100)*Hauptstelle!$J$54)</f>
        <v>263.41584458610072</v>
      </c>
      <c r="R31" s="28">
        <f t="shared" si="8"/>
        <v>4301.5807420910241</v>
      </c>
      <c r="S31" s="29">
        <f t="shared" si="9"/>
        <v>1.830066647526608E-2</v>
      </c>
      <c r="T31" s="28">
        <f t="shared" si="10"/>
        <v>713261.73999999987</v>
      </c>
      <c r="U31" s="29">
        <f t="shared" si="11"/>
        <v>4.5075226439248585E-2</v>
      </c>
      <c r="V31" s="29">
        <f t="shared" si="12"/>
        <v>3.1687946457257331E-2</v>
      </c>
      <c r="W31" s="16">
        <f t="shared" si="13"/>
        <v>1222984</v>
      </c>
    </row>
    <row r="32" spans="1:23" x14ac:dyDescent="0.15">
      <c r="A32" s="16" t="s">
        <v>60</v>
      </c>
      <c r="B32" s="30">
        <v>28</v>
      </c>
      <c r="C32" s="31">
        <v>4256</v>
      </c>
      <c r="D32" s="18">
        <f t="shared" si="0"/>
        <v>1.8027252665330999</v>
      </c>
      <c r="E32" s="30">
        <v>18729</v>
      </c>
      <c r="F32" s="18">
        <f t="shared" si="1"/>
        <v>1.8116919862447221</v>
      </c>
      <c r="G32" s="19">
        <v>16.329999999999998</v>
      </c>
      <c r="H32" s="20">
        <f t="shared" si="2"/>
        <v>4.4006109022556394</v>
      </c>
      <c r="I32" s="21">
        <f t="shared" si="3"/>
        <v>66.241888968997827</v>
      </c>
      <c r="J32" s="22">
        <v>30</v>
      </c>
      <c r="K32" s="23">
        <f t="shared" si="14"/>
        <v>8.5166666666666675</v>
      </c>
      <c r="L32" s="24">
        <f t="shared" si="4"/>
        <v>2259.0390371597055</v>
      </c>
      <c r="M32" s="25">
        <f t="shared" si="5"/>
        <v>-1996.9609628402945</v>
      </c>
      <c r="N32" s="26">
        <f>ROUND(V32*Hauptstelle!$J$55, Hauptstelle!W52)</f>
        <v>1400</v>
      </c>
      <c r="O32" s="27">
        <f t="shared" si="6"/>
        <v>2199.0998043052837</v>
      </c>
      <c r="P32" s="24">
        <f t="shared" si="7"/>
        <v>0</v>
      </c>
      <c r="Q32" s="24">
        <f>(P32*(1/Hauptstelle!$J$53))+((L32/100)*Hauptstelle!$J$54)</f>
        <v>112.95195185798526</v>
      </c>
      <c r="R32" s="28">
        <f t="shared" si="8"/>
        <v>1844.5053738408992</v>
      </c>
      <c r="S32" s="29">
        <f t="shared" si="9"/>
        <v>7.8472728241965849E-3</v>
      </c>
      <c r="T32" s="28">
        <f t="shared" si="10"/>
        <v>305844.56999999995</v>
      </c>
      <c r="U32" s="29">
        <f t="shared" si="11"/>
        <v>1.9328126653708658E-2</v>
      </c>
      <c r="V32" s="29">
        <f t="shared" si="12"/>
        <v>1.3587699738952621E-2</v>
      </c>
      <c r="W32" s="16">
        <f t="shared" si="13"/>
        <v>524412</v>
      </c>
    </row>
    <row r="33" spans="1:23" x14ac:dyDescent="0.15">
      <c r="A33" s="16" t="s">
        <v>61</v>
      </c>
      <c r="B33" s="30">
        <v>28</v>
      </c>
      <c r="C33" s="31">
        <v>3678</v>
      </c>
      <c r="D33" s="18">
        <f t="shared" si="0"/>
        <v>1.5579002655800616</v>
      </c>
      <c r="E33" s="30">
        <v>9837</v>
      </c>
      <c r="F33" s="18">
        <f t="shared" si="1"/>
        <v>0.9515518217037392</v>
      </c>
      <c r="G33" s="19">
        <v>16.329999999999998</v>
      </c>
      <c r="H33" s="20">
        <f t="shared" si="2"/>
        <v>2.6745513866231647</v>
      </c>
      <c r="I33" s="21">
        <f t="shared" si="3"/>
        <v>79.48289347247983</v>
      </c>
      <c r="J33" s="22">
        <v>30</v>
      </c>
      <c r="K33" s="23">
        <f t="shared" si="14"/>
        <v>8.5166666666666675</v>
      </c>
      <c r="L33" s="24">
        <f t="shared" si="4"/>
        <v>1186.511132924343</v>
      </c>
      <c r="M33" s="25">
        <f t="shared" si="5"/>
        <v>-2491.4888670756573</v>
      </c>
      <c r="N33" s="26">
        <f>ROUND(V33*Hauptstelle!$J$55, Hauptstelle!W52)</f>
        <v>700</v>
      </c>
      <c r="O33" s="27">
        <f t="shared" si="6"/>
        <v>1155.0293542074362</v>
      </c>
      <c r="P33" s="24">
        <f t="shared" si="7"/>
        <v>0</v>
      </c>
      <c r="Q33" s="24">
        <f>(P33*(1/Hauptstelle!$J$53))+((L33/100)*Hauptstelle!$J$54)</f>
        <v>59.325556646217152</v>
      </c>
      <c r="R33" s="28">
        <f t="shared" si="8"/>
        <v>968.786340032726</v>
      </c>
      <c r="S33" s="29">
        <f t="shared" si="9"/>
        <v>4.1216094170335735E-3</v>
      </c>
      <c r="T33" s="28">
        <f t="shared" si="10"/>
        <v>160638.21</v>
      </c>
      <c r="U33" s="29">
        <f t="shared" si="11"/>
        <v>1.0151678247238619E-2</v>
      </c>
      <c r="V33" s="29">
        <f t="shared" si="12"/>
        <v>7.1366438321360959E-3</v>
      </c>
      <c r="W33" s="16">
        <f t="shared" si="13"/>
        <v>275436</v>
      </c>
    </row>
    <row r="34" spans="1:23" x14ac:dyDescent="0.15">
      <c r="A34" s="16" t="s">
        <v>62</v>
      </c>
      <c r="B34" s="30">
        <v>28</v>
      </c>
      <c r="C34" s="31">
        <v>2098</v>
      </c>
      <c r="D34" s="18">
        <f t="shared" si="0"/>
        <v>0.88865545328628859</v>
      </c>
      <c r="E34" s="30">
        <v>8393</v>
      </c>
      <c r="F34" s="18">
        <f t="shared" si="1"/>
        <v>0.81187094028255391</v>
      </c>
      <c r="G34" s="19">
        <v>16.329999999999998</v>
      </c>
      <c r="H34" s="20">
        <f t="shared" si="2"/>
        <v>4.0004766444232605</v>
      </c>
      <c r="I34" s="21">
        <f t="shared" si="3"/>
        <v>69.311412042780461</v>
      </c>
      <c r="J34" s="22">
        <v>30</v>
      </c>
      <c r="K34" s="23">
        <f t="shared" si="14"/>
        <v>8.5166666666666675</v>
      </c>
      <c r="L34" s="24">
        <f t="shared" si="4"/>
        <v>1012.3399348006518</v>
      </c>
      <c r="M34" s="25">
        <f t="shared" si="5"/>
        <v>-1085.6600651993481</v>
      </c>
      <c r="N34" s="26">
        <f>ROUND(V34*Hauptstelle!$J$55, Hauptstelle!W52)</f>
        <v>600</v>
      </c>
      <c r="O34" s="27">
        <f t="shared" si="6"/>
        <v>985.47945205479448</v>
      </c>
      <c r="P34" s="24">
        <f t="shared" si="7"/>
        <v>0</v>
      </c>
      <c r="Q34" s="24">
        <f>(P34*(1/Hauptstelle!$J$53))+((L34/100)*Hauptstelle!$J$54)</f>
        <v>50.61699674003259</v>
      </c>
      <c r="R34" s="28">
        <f t="shared" si="8"/>
        <v>826.57555676473214</v>
      </c>
      <c r="S34" s="29">
        <f t="shared" si="9"/>
        <v>3.5165871543318887E-3</v>
      </c>
      <c r="T34" s="28">
        <f t="shared" si="10"/>
        <v>137057.68999999997</v>
      </c>
      <c r="U34" s="29">
        <f t="shared" si="11"/>
        <v>8.6614857709742515E-3</v>
      </c>
      <c r="V34" s="29">
        <f t="shared" si="12"/>
        <v>6.0890364626530703E-3</v>
      </c>
      <c r="W34" s="16">
        <f t="shared" si="13"/>
        <v>235004</v>
      </c>
    </row>
    <row r="35" spans="1:23" x14ac:dyDescent="0.15">
      <c r="A35" s="16" t="s">
        <v>63</v>
      </c>
      <c r="B35" s="30">
        <v>28</v>
      </c>
      <c r="C35" s="31">
        <v>1345</v>
      </c>
      <c r="D35" s="18">
        <f t="shared" si="0"/>
        <v>0.56970523578172461</v>
      </c>
      <c r="E35" s="30">
        <v>15632</v>
      </c>
      <c r="F35" s="18">
        <f t="shared" si="1"/>
        <v>1.5121132537229696</v>
      </c>
      <c r="G35" s="19">
        <v>16.329999999999998</v>
      </c>
      <c r="H35" s="20">
        <f t="shared" si="2"/>
        <v>11.622304832713755</v>
      </c>
      <c r="I35" s="21">
        <f t="shared" si="3"/>
        <v>10.842593064113652</v>
      </c>
      <c r="J35" s="22">
        <v>30</v>
      </c>
      <c r="K35" s="23">
        <f t="shared" si="14"/>
        <v>8.5166666666666675</v>
      </c>
      <c r="L35" s="24">
        <f t="shared" si="4"/>
        <v>1885.4876517102095</v>
      </c>
      <c r="M35" s="25">
        <f t="shared" si="5"/>
        <v>540.48765171020955</v>
      </c>
      <c r="N35" s="26">
        <f>ROUND(V35*Hauptstelle!$J$55, Hauptstelle!W52)</f>
        <v>1300</v>
      </c>
      <c r="O35" s="27">
        <f t="shared" si="6"/>
        <v>1835.4598825831702</v>
      </c>
      <c r="P35" s="24">
        <f t="shared" si="7"/>
        <v>540.48765171020955</v>
      </c>
      <c r="Q35" s="24">
        <f>(P35*(1/Hauptstelle!$J$53))+((L35/100)*Hauptstelle!$J$54)</f>
        <v>148.32314775653145</v>
      </c>
      <c r="R35" s="28">
        <f t="shared" si="8"/>
        <v>2422.1170028641586</v>
      </c>
      <c r="S35" s="29">
        <f t="shared" si="9"/>
        <v>1.0304666607731919E-2</v>
      </c>
      <c r="T35" s="28">
        <f t="shared" si="10"/>
        <v>255270.55999999997</v>
      </c>
      <c r="U35" s="29">
        <f t="shared" si="11"/>
        <v>1.6132055948036402E-2</v>
      </c>
      <c r="V35" s="29">
        <f t="shared" si="12"/>
        <v>1.3218361277884162E-2</v>
      </c>
      <c r="W35" s="16">
        <f t="shared" si="13"/>
        <v>437696</v>
      </c>
    </row>
    <row r="36" spans="1:23" x14ac:dyDescent="0.15">
      <c r="A36" s="16" t="s">
        <v>64</v>
      </c>
      <c r="B36" s="30">
        <v>28</v>
      </c>
      <c r="C36" s="31">
        <v>736</v>
      </c>
      <c r="D36" s="18">
        <f t="shared" si="0"/>
        <v>0.31174948218241577</v>
      </c>
      <c r="E36" s="30">
        <v>2381</v>
      </c>
      <c r="F36" s="18">
        <f t="shared" si="1"/>
        <v>0.23031868328520921</v>
      </c>
      <c r="G36" s="19">
        <v>16.329999999999998</v>
      </c>
      <c r="H36" s="20">
        <f t="shared" si="2"/>
        <v>3.2350543478260869</v>
      </c>
      <c r="I36" s="21">
        <f t="shared" si="3"/>
        <v>75.183144729005363</v>
      </c>
      <c r="J36" s="22">
        <v>30</v>
      </c>
      <c r="K36" s="23">
        <f t="shared" si="14"/>
        <v>8.5166666666666675</v>
      </c>
      <c r="L36" s="24">
        <f t="shared" si="4"/>
        <v>287.18948942694527</v>
      </c>
      <c r="M36" s="25">
        <f t="shared" si="5"/>
        <v>-448.81051057305473</v>
      </c>
      <c r="N36" s="26">
        <f>ROUND(V36*Hauptstelle!$J$55, Hauptstelle!W52)</f>
        <v>200</v>
      </c>
      <c r="O36" s="27">
        <f t="shared" si="6"/>
        <v>279.5694716242661</v>
      </c>
      <c r="P36" s="24">
        <f t="shared" si="7"/>
        <v>0</v>
      </c>
      <c r="Q36" s="24">
        <f>(P36*(1/Hauptstelle!$J$53))+((L36/100)*Hauptstelle!$J$54)</f>
        <v>14.359474471347264</v>
      </c>
      <c r="R36" s="28">
        <f t="shared" si="8"/>
        <v>234.4902181171008</v>
      </c>
      <c r="S36" s="29">
        <f t="shared" si="9"/>
        <v>9.9761634867916432E-4</v>
      </c>
      <c r="T36" s="28">
        <f t="shared" si="10"/>
        <v>38881.729999999996</v>
      </c>
      <c r="U36" s="29">
        <f t="shared" si="11"/>
        <v>2.4571664030370185E-3</v>
      </c>
      <c r="V36" s="29">
        <f t="shared" si="12"/>
        <v>1.7273913758580914E-3</v>
      </c>
      <c r="W36" s="16">
        <f t="shared" si="13"/>
        <v>66668</v>
      </c>
    </row>
    <row r="37" spans="1:23" x14ac:dyDescent="0.15">
      <c r="A37" s="16" t="s">
        <v>65</v>
      </c>
      <c r="B37" s="30">
        <v>28</v>
      </c>
      <c r="C37" s="31">
        <v>245</v>
      </c>
      <c r="D37" s="18">
        <f t="shared" si="0"/>
        <v>0.10377530317213568</v>
      </c>
      <c r="E37" s="30">
        <v>456</v>
      </c>
      <c r="F37" s="18">
        <f t="shared" si="1"/>
        <v>4.4109752027742713E-2</v>
      </c>
      <c r="G37" s="19">
        <v>16.329999999999998</v>
      </c>
      <c r="H37" s="20">
        <f t="shared" si="2"/>
        <v>1.8612244897959183</v>
      </c>
      <c r="I37" s="21">
        <f t="shared" si="3"/>
        <v>85.722113502935429</v>
      </c>
      <c r="J37" s="22">
        <v>30</v>
      </c>
      <c r="K37" s="23">
        <f t="shared" si="14"/>
        <v>8.5166666666666675</v>
      </c>
      <c r="L37" s="24">
        <f t="shared" si="4"/>
        <v>55.001430986428829</v>
      </c>
      <c r="M37" s="25">
        <f t="shared" si="5"/>
        <v>-189.99856901357117</v>
      </c>
      <c r="N37" s="26">
        <f>ROUND(V37*Hauptstelle!$J$55, Hauptstelle!W52)</f>
        <v>0</v>
      </c>
      <c r="O37" s="27">
        <f t="shared" si="6"/>
        <v>53.542074363992164</v>
      </c>
      <c r="P37" s="24">
        <f t="shared" si="7"/>
        <v>0</v>
      </c>
      <c r="Q37" s="24">
        <f>(P37*(1/Hauptstelle!$J$53))+((L37/100)*Hauptstelle!$J$54)</f>
        <v>2.7500715493214418</v>
      </c>
      <c r="R37" s="28">
        <f t="shared" si="8"/>
        <v>44.908668400419138</v>
      </c>
      <c r="S37" s="29">
        <f t="shared" si="9"/>
        <v>1.9105966190579543E-4</v>
      </c>
      <c r="T37" s="28">
        <f t="shared" si="10"/>
        <v>7446.48</v>
      </c>
      <c r="U37" s="29">
        <f t="shared" si="11"/>
        <v>4.705870977676944E-4</v>
      </c>
      <c r="V37" s="29">
        <f t="shared" si="12"/>
        <v>3.308233798367449E-4</v>
      </c>
      <c r="W37" s="16">
        <f t="shared" si="13"/>
        <v>12768</v>
      </c>
    </row>
    <row r="38" spans="1:23" s="44" customFormat="1" x14ac:dyDescent="0.15">
      <c r="A38" s="32" t="s">
        <v>7</v>
      </c>
      <c r="B38" s="32">
        <f>IF(E38=0,SUM(B3:B37)/35,W38/E38)</f>
        <v>28.051703013967163</v>
      </c>
      <c r="C38" s="32">
        <f>SUM(C3:C37)</f>
        <v>159043</v>
      </c>
      <c r="D38" s="32">
        <f>SUM(D3:D37)</f>
        <v>67.366267520024422</v>
      </c>
      <c r="E38" s="32">
        <f>SUM(E3:E37)</f>
        <v>799876</v>
      </c>
      <c r="F38" s="32"/>
      <c r="G38" s="33"/>
      <c r="H38" s="34">
        <f>E38/C38</f>
        <v>5.0293065397408245</v>
      </c>
      <c r="I38" s="35">
        <f t="shared" si="3"/>
        <v>61.347777145476044</v>
      </c>
      <c r="J38" s="36"/>
      <c r="K38" s="36"/>
      <c r="L38" s="32">
        <f>SUM(L3:L37)</f>
        <v>159043</v>
      </c>
      <c r="M38" s="37"/>
      <c r="N38" s="38">
        <f>SUM(N3:N37)</f>
        <v>75500</v>
      </c>
      <c r="O38" s="39">
        <f>SUM(O3:O37)</f>
        <v>154823.10151482307</v>
      </c>
      <c r="P38" s="40"/>
      <c r="Q38" s="41"/>
      <c r="R38" s="42">
        <f>SUM(R3:R37)</f>
        <v>164677.79117118981</v>
      </c>
      <c r="S38" s="43"/>
      <c r="T38" s="42">
        <f>SUM(T3:T37)</f>
        <v>12822395.130000001</v>
      </c>
      <c r="U38" s="43"/>
      <c r="V38" s="43"/>
      <c r="W38" s="16">
        <f>SUM(W3:W37)</f>
        <v>22437884</v>
      </c>
    </row>
    <row r="39" spans="1:23" x14ac:dyDescent="0.15">
      <c r="B39" s="44"/>
      <c r="Q39" s="47" t="s">
        <v>95</v>
      </c>
      <c r="R39" s="47">
        <f>Zweigstelle_1!$R$37</f>
        <v>15778.46400415575</v>
      </c>
      <c r="S39" s="47"/>
      <c r="T39" s="47">
        <f>Zweigstelle_1!$T$37</f>
        <v>757799.55999999982</v>
      </c>
    </row>
    <row r="40" spans="1:23" s="15" customFormat="1" ht="63" x14ac:dyDescent="0.15">
      <c r="A40" s="48" t="s">
        <v>73</v>
      </c>
      <c r="B40" s="49" t="s">
        <v>107</v>
      </c>
      <c r="C40" s="50" t="s">
        <v>109</v>
      </c>
      <c r="D40" s="50" t="s">
        <v>113</v>
      </c>
      <c r="E40" s="50" t="s">
        <v>110</v>
      </c>
      <c r="F40" s="50" t="s">
        <v>114</v>
      </c>
      <c r="G40" s="51"/>
      <c r="H40" s="50" t="s">
        <v>111</v>
      </c>
      <c r="I40" s="50" t="s">
        <v>112</v>
      </c>
      <c r="J40" s="52"/>
      <c r="K40" s="53"/>
      <c r="L40" s="50"/>
      <c r="M40" s="54"/>
      <c r="N40" s="133" t="s">
        <v>87</v>
      </c>
      <c r="Q40" s="55" t="s">
        <v>97</v>
      </c>
      <c r="R40" s="56">
        <f>Zweigstelle_2!$R$37</f>
        <v>20945.471325880251</v>
      </c>
      <c r="S40" s="57"/>
      <c r="T40" s="56">
        <f>Zweigstelle_2!$T$37</f>
        <v>712965.25000000012</v>
      </c>
    </row>
    <row r="41" spans="1:23" x14ac:dyDescent="0.15">
      <c r="A41" s="58" t="s">
        <v>39</v>
      </c>
      <c r="B41" s="58">
        <f>Hauptstelle!B38</f>
        <v>28.051703013967163</v>
      </c>
      <c r="C41" s="58">
        <f>C38</f>
        <v>159043</v>
      </c>
      <c r="D41" s="58">
        <f t="shared" ref="D41:D51" si="15">C41/$C$51*100</f>
        <v>67.366267520024408</v>
      </c>
      <c r="E41" s="58">
        <f>E38</f>
        <v>799876</v>
      </c>
      <c r="F41" s="58">
        <f t="shared" ref="F41:F51" si="16">E41/$E$51*100</f>
        <v>77.373535116102474</v>
      </c>
      <c r="G41" s="59"/>
      <c r="H41" s="60">
        <f>Hauptstelle!H38</f>
        <v>5.0293065397408245</v>
      </c>
      <c r="I41" s="60">
        <f>Hauptstelle!I38</f>
        <v>61.347777145476044</v>
      </c>
      <c r="J41" s="61"/>
      <c r="K41" s="58"/>
      <c r="L41" s="62"/>
      <c r="M41" s="58"/>
      <c r="N41" s="63">
        <f>Hauptstelle!N38</f>
        <v>75500</v>
      </c>
      <c r="Q41" s="47" t="s">
        <v>98</v>
      </c>
      <c r="R41" s="47">
        <f>Zweigstelle_3!$R$37</f>
        <v>12247.3455972929</v>
      </c>
      <c r="S41" s="47"/>
      <c r="T41" s="47">
        <f>Zweigstelle_3!$T$37</f>
        <v>552675.54</v>
      </c>
      <c r="W41" s="16">
        <f t="shared" ref="W41:W50" si="17">B41*E41</f>
        <v>22437884</v>
      </c>
    </row>
    <row r="42" spans="1:23" x14ac:dyDescent="0.15">
      <c r="A42" s="58" t="s">
        <v>9</v>
      </c>
      <c r="B42" s="58">
        <f>Zweigstelle_1!B37</f>
        <v>28</v>
      </c>
      <c r="C42" s="64">
        <f>Zweigstelle_1!$C$37</f>
        <v>16532</v>
      </c>
      <c r="D42" s="58">
        <f t="shared" si="15"/>
        <v>7.0025033144561117</v>
      </c>
      <c r="E42" s="64">
        <f>Zweigstelle_1!$E$37</f>
        <v>52555</v>
      </c>
      <c r="F42" s="58">
        <f t="shared" si="16"/>
        <v>5.0837456531096894</v>
      </c>
      <c r="G42" s="59"/>
      <c r="H42" s="60">
        <f>Zweigstelle_1!H37</f>
        <v>3.178986208565207</v>
      </c>
      <c r="I42" s="60">
        <f>Zweigstelle_1!I37</f>
        <v>75.613256482239493</v>
      </c>
      <c r="J42" s="61"/>
      <c r="K42" s="58"/>
      <c r="L42" s="62"/>
      <c r="M42" s="58"/>
      <c r="N42" s="63">
        <f>Zweigstelle_1!N37</f>
        <v>5800</v>
      </c>
      <c r="Q42" s="47" t="s">
        <v>99</v>
      </c>
      <c r="R42" s="47">
        <f>Zweigstelle_4!$R$37</f>
        <v>15946.699572991804</v>
      </c>
      <c r="S42" s="47"/>
      <c r="T42" s="47">
        <f>Zweigstelle_4!$T$37</f>
        <v>489059.23999999993</v>
      </c>
      <c r="W42" s="16">
        <f t="shared" si="17"/>
        <v>1471540</v>
      </c>
    </row>
    <row r="43" spans="1:23" x14ac:dyDescent="0.15">
      <c r="A43" s="58" t="s">
        <v>10</v>
      </c>
      <c r="B43" s="58">
        <f>Zweigstelle_2!B37</f>
        <v>28</v>
      </c>
      <c r="C43" s="64">
        <f>Zweigstelle_2!$C$37</f>
        <v>23551</v>
      </c>
      <c r="D43" s="58">
        <f t="shared" si="15"/>
        <v>9.9755598571712962</v>
      </c>
      <c r="E43" s="64">
        <f>Zweigstelle_2!$E$37</f>
        <v>56396</v>
      </c>
      <c r="F43" s="58">
        <f t="shared" si="16"/>
        <v>5.4552929284135487</v>
      </c>
      <c r="G43" s="59"/>
      <c r="H43" s="60">
        <f>Zweigstelle_2!H37</f>
        <v>2.3946329242919622</v>
      </c>
      <c r="I43" s="60">
        <f>Zweigstelle_2!I37</f>
        <v>81.630213183513717</v>
      </c>
      <c r="J43" s="61"/>
      <c r="K43" s="58"/>
      <c r="L43" s="62"/>
      <c r="M43" s="58"/>
      <c r="N43" s="63">
        <f>Zweigstelle_2!N37</f>
        <v>6600</v>
      </c>
      <c r="Q43" s="47" t="s">
        <v>100</v>
      </c>
      <c r="R43" s="47">
        <f>Zweigstelle_5!$R$37</f>
        <v>5454.72487213965</v>
      </c>
      <c r="S43" s="47"/>
      <c r="T43" s="47">
        <f>Zweigstelle_5!$T$37</f>
        <v>488913.52999999997</v>
      </c>
      <c r="W43" s="16">
        <f t="shared" si="17"/>
        <v>1579088</v>
      </c>
    </row>
    <row r="44" spans="1:23" x14ac:dyDescent="0.15">
      <c r="A44" s="58" t="s">
        <v>11</v>
      </c>
      <c r="B44" s="58">
        <f>Zweigstelle_3!B37</f>
        <v>28</v>
      </c>
      <c r="C44" s="64">
        <f>Zweigstelle_3!$C$37</f>
        <v>11041</v>
      </c>
      <c r="D44" s="58">
        <f t="shared" si="15"/>
        <v>4.6766658054022452</v>
      </c>
      <c r="E44" s="64">
        <f>Zweigstelle_3!$E$37</f>
        <v>40904</v>
      </c>
      <c r="F44" s="58">
        <f t="shared" si="16"/>
        <v>3.9567221424183945</v>
      </c>
      <c r="G44" s="59"/>
      <c r="H44" s="60">
        <f>Zweigstelle_3!H37</f>
        <v>3.7047368897744768</v>
      </c>
      <c r="I44" s="60">
        <f>Zweigstelle_3!I37</f>
        <v>71.580100571593064</v>
      </c>
      <c r="J44" s="61"/>
      <c r="K44" s="58"/>
      <c r="L44" s="62"/>
      <c r="M44" s="58"/>
      <c r="N44" s="63">
        <f>Zweigstelle_3!N37</f>
        <v>4400</v>
      </c>
      <c r="Q44" s="47" t="s">
        <v>101</v>
      </c>
      <c r="R44" s="47">
        <f>Zweigstelle_6!$R$37</f>
        <v>0</v>
      </c>
      <c r="S44" s="47"/>
      <c r="T44" s="47">
        <f>Zweigstelle_6!$T$37</f>
        <v>0</v>
      </c>
      <c r="W44" s="16">
        <f t="shared" si="17"/>
        <v>1145312</v>
      </c>
    </row>
    <row r="45" spans="1:23" x14ac:dyDescent="0.15">
      <c r="A45" s="58" t="s">
        <v>12</v>
      </c>
      <c r="B45" s="58">
        <f>Zweigstelle_4!B37</f>
        <v>28</v>
      </c>
      <c r="C45" s="64">
        <f>Zweigstelle_4!$C$37</f>
        <v>17237</v>
      </c>
      <c r="D45" s="58">
        <f t="shared" si="15"/>
        <v>7.3011220439922573</v>
      </c>
      <c r="E45" s="64">
        <f>Zweigstelle_4!$E$37</f>
        <v>40412</v>
      </c>
      <c r="F45" s="58">
        <f t="shared" si="16"/>
        <v>3.9091300415463563</v>
      </c>
      <c r="G45" s="59"/>
      <c r="H45" s="60">
        <f>Zweigstelle_4!H37</f>
        <v>2.3444915008412135</v>
      </c>
      <c r="I45" s="60">
        <f>Zweigstelle_4!I37</f>
        <v>82.014859719574247</v>
      </c>
      <c r="J45" s="61"/>
      <c r="K45" s="58"/>
      <c r="L45" s="62"/>
      <c r="M45" s="58"/>
      <c r="N45" s="63">
        <f>Zweigstelle_4!N37</f>
        <v>4900</v>
      </c>
      <c r="Q45" s="47" t="s">
        <v>102</v>
      </c>
      <c r="R45" s="47">
        <f>Zweigstelle_7!$R$37</f>
        <v>0</v>
      </c>
      <c r="S45" s="47"/>
      <c r="T45" s="47">
        <f>Zweigstelle_7!$T$37</f>
        <v>0</v>
      </c>
      <c r="W45" s="16">
        <f t="shared" si="17"/>
        <v>1131536</v>
      </c>
    </row>
    <row r="46" spans="1:23" x14ac:dyDescent="0.15">
      <c r="A46" s="58" t="s">
        <v>13</v>
      </c>
      <c r="B46" s="58">
        <f>Zweigstelle_5!B37</f>
        <v>27.618899225516703</v>
      </c>
      <c r="C46" s="64">
        <f>Zweigstelle_5!$C$37</f>
        <v>8683</v>
      </c>
      <c r="D46" s="58">
        <f t="shared" si="15"/>
        <v>3.6778814589536903</v>
      </c>
      <c r="E46" s="64">
        <f>Zweigstelle_5!$E$37</f>
        <v>43642</v>
      </c>
      <c r="F46" s="58">
        <f t="shared" si="16"/>
        <v>4.2215741184095341</v>
      </c>
      <c r="G46" s="59"/>
      <c r="H46" s="60">
        <f>Zweigstelle_5!H37</f>
        <v>5.0261430381204653</v>
      </c>
      <c r="I46" s="60">
        <f>Zweigstelle_5!I37</f>
        <v>61.968071763594118</v>
      </c>
      <c r="J46" s="61"/>
      <c r="K46" s="58"/>
      <c r="L46" s="62"/>
      <c r="M46" s="58"/>
      <c r="N46" s="63">
        <f>Zweigstelle_5!N37</f>
        <v>2500</v>
      </c>
      <c r="Q46" s="47" t="s">
        <v>103</v>
      </c>
      <c r="R46" s="47">
        <f>Zweigstelle_8!$R$37</f>
        <v>0</v>
      </c>
      <c r="S46" s="47"/>
      <c r="T46" s="47">
        <f>Zweigstelle_8!$T$37</f>
        <v>0</v>
      </c>
      <c r="W46" s="16">
        <f t="shared" si="17"/>
        <v>1205344</v>
      </c>
    </row>
    <row r="47" spans="1:23" x14ac:dyDescent="0.15">
      <c r="A47" s="58" t="s">
        <v>14</v>
      </c>
      <c r="B47" s="58">
        <f>Zweigstelle_6!B37</f>
        <v>28.2</v>
      </c>
      <c r="C47" s="64">
        <f>Zweigstelle_6!$C$37</f>
        <v>0</v>
      </c>
      <c r="D47" s="58">
        <f t="shared" si="15"/>
        <v>0</v>
      </c>
      <c r="E47" s="64">
        <f>Zweigstelle_6!$E$37</f>
        <v>0</v>
      </c>
      <c r="F47" s="58">
        <f t="shared" si="16"/>
        <v>0</v>
      </c>
      <c r="G47" s="59"/>
      <c r="H47" s="60" t="e">
        <f>Zweigstelle_6!H37</f>
        <v>#DIV/0!</v>
      </c>
      <c r="I47" s="60" t="e">
        <f>Zweigstelle_6!I37</f>
        <v>#DIV/0!</v>
      </c>
      <c r="J47" s="61"/>
      <c r="K47" s="58"/>
      <c r="L47" s="62"/>
      <c r="M47" s="58"/>
      <c r="N47" s="63">
        <f>Zweigstelle_6!N37</f>
        <v>0</v>
      </c>
      <c r="Q47" s="47" t="s">
        <v>104</v>
      </c>
      <c r="R47" s="47">
        <f>Zweigstelle_9!$R$37</f>
        <v>0</v>
      </c>
      <c r="S47" s="47"/>
      <c r="T47" s="47">
        <f>Zweigstelle_9!$T$37</f>
        <v>0</v>
      </c>
      <c r="W47" s="16">
        <f t="shared" si="17"/>
        <v>0</v>
      </c>
    </row>
    <row r="48" spans="1:23" x14ac:dyDescent="0.15">
      <c r="A48" s="58" t="s">
        <v>15</v>
      </c>
      <c r="B48" s="58">
        <f>Zweigstelle_7!B37</f>
        <v>28.2</v>
      </c>
      <c r="C48" s="64">
        <f>Zweigstelle_7!$C$37</f>
        <v>0</v>
      </c>
      <c r="D48" s="58">
        <f t="shared" si="15"/>
        <v>0</v>
      </c>
      <c r="E48" s="64">
        <f>Zweigstelle_7!$E$37</f>
        <v>0</v>
      </c>
      <c r="F48" s="58">
        <f t="shared" si="16"/>
        <v>0</v>
      </c>
      <c r="G48" s="59"/>
      <c r="H48" s="60" t="e">
        <f>Zweigstelle_7!H37</f>
        <v>#DIV/0!</v>
      </c>
      <c r="I48" s="60" t="e">
        <f>Zweigstelle_7!I37</f>
        <v>#DIV/0!</v>
      </c>
      <c r="J48" s="61"/>
      <c r="K48" s="58"/>
      <c r="L48" s="62"/>
      <c r="M48" s="58"/>
      <c r="N48" s="63">
        <f>Zweigstelle_7!N37</f>
        <v>0</v>
      </c>
      <c r="Q48" s="47" t="s">
        <v>96</v>
      </c>
      <c r="R48" s="47">
        <f>SUM(R38:R47)</f>
        <v>235050.49654365017</v>
      </c>
      <c r="S48" s="47"/>
      <c r="T48" s="47">
        <f>SUM(T38:T47)</f>
        <v>15823808.25</v>
      </c>
      <c r="W48" s="16">
        <f t="shared" si="17"/>
        <v>0</v>
      </c>
    </row>
    <row r="49" spans="1:23" x14ac:dyDescent="0.15">
      <c r="A49" s="58" t="s">
        <v>16</v>
      </c>
      <c r="B49" s="58">
        <f>Zweigstelle_8!B37</f>
        <v>28.2</v>
      </c>
      <c r="C49" s="64">
        <f>Zweigstelle_8!$C$37</f>
        <v>0</v>
      </c>
      <c r="D49" s="58">
        <f t="shared" si="15"/>
        <v>0</v>
      </c>
      <c r="E49" s="64">
        <f>Zweigstelle_8!$E$37</f>
        <v>0</v>
      </c>
      <c r="F49" s="58">
        <f t="shared" si="16"/>
        <v>0</v>
      </c>
      <c r="G49" s="59"/>
      <c r="H49" s="60" t="e">
        <f>Zweigstelle_8!H37</f>
        <v>#DIV/0!</v>
      </c>
      <c r="I49" s="60" t="e">
        <f>Zweigstelle_8!I37</f>
        <v>#DIV/0!</v>
      </c>
      <c r="J49" s="61"/>
      <c r="K49" s="58"/>
      <c r="L49" s="62"/>
      <c r="M49" s="58"/>
      <c r="N49" s="63">
        <f>Zweigstelle_8!N37</f>
        <v>0</v>
      </c>
      <c r="W49" s="16">
        <f t="shared" si="17"/>
        <v>0</v>
      </c>
    </row>
    <row r="50" spans="1:23" x14ac:dyDescent="0.15">
      <c r="A50" s="58" t="s">
        <v>17</v>
      </c>
      <c r="B50" s="58">
        <f>Zweigstelle_9!B37</f>
        <v>28.2</v>
      </c>
      <c r="C50" s="64">
        <f>Zweigstelle_9!$C$37</f>
        <v>0</v>
      </c>
      <c r="D50" s="58">
        <f t="shared" si="15"/>
        <v>0</v>
      </c>
      <c r="E50" s="64">
        <f>Zweigstelle_9!$E$37</f>
        <v>0</v>
      </c>
      <c r="F50" s="58">
        <f t="shared" si="16"/>
        <v>0</v>
      </c>
      <c r="G50" s="59"/>
      <c r="H50" s="60" t="e">
        <f>Zweigstelle_9!H37</f>
        <v>#DIV/0!</v>
      </c>
      <c r="I50" s="60" t="e">
        <f>Zweigstelle_9!I37</f>
        <v>#DIV/0!</v>
      </c>
      <c r="J50" s="61"/>
      <c r="K50" s="58"/>
      <c r="L50" s="62"/>
      <c r="M50" s="58"/>
      <c r="N50" s="63">
        <f>Zweigstelle_9!N37</f>
        <v>0</v>
      </c>
      <c r="W50" s="16">
        <f t="shared" si="17"/>
        <v>0</v>
      </c>
    </row>
    <row r="51" spans="1:23" x14ac:dyDescent="0.15">
      <c r="A51" s="65" t="s">
        <v>88</v>
      </c>
      <c r="B51" s="65">
        <f>IF(E51=0,SUM(W41:W50)/10,W51/E51)</f>
        <v>28.023915998007322</v>
      </c>
      <c r="C51" s="66">
        <f>SUM(C41:C50)</f>
        <v>236087</v>
      </c>
      <c r="D51" s="65">
        <f t="shared" si="15"/>
        <v>100</v>
      </c>
      <c r="E51" s="66">
        <f>SUM(E41:E50)</f>
        <v>1033785</v>
      </c>
      <c r="F51" s="65">
        <f t="shared" si="16"/>
        <v>100</v>
      </c>
      <c r="G51" s="67"/>
      <c r="H51" s="68">
        <f>E51/C51</f>
        <v>4.3788306852982162</v>
      </c>
      <c r="I51" s="35">
        <f>((365-(H51*30))*100)/365</f>
        <v>64.009610805768077</v>
      </c>
      <c r="J51" s="69"/>
      <c r="K51" s="65"/>
      <c r="L51" s="70"/>
      <c r="M51" s="65"/>
      <c r="N51" s="63">
        <f>SUM(N41:N50)</f>
        <v>99700</v>
      </c>
      <c r="W51" s="16">
        <f>SUM(W41:W50)</f>
        <v>28970704</v>
      </c>
    </row>
    <row r="52" spans="1:23" x14ac:dyDescent="0.15">
      <c r="F52" s="44"/>
      <c r="G52" s="71"/>
      <c r="H52" s="44"/>
      <c r="I52" s="44"/>
      <c r="J52" s="72"/>
      <c r="K52" s="44"/>
      <c r="L52" s="73"/>
      <c r="N52" s="74" t="s">
        <v>117</v>
      </c>
      <c r="W52" s="16">
        <f>IF(J56=10,-1,-2)</f>
        <v>-2</v>
      </c>
    </row>
    <row r="53" spans="1:23" x14ac:dyDescent="0.15">
      <c r="B53" s="75" t="s">
        <v>78</v>
      </c>
      <c r="C53" s="41"/>
      <c r="D53" s="76"/>
      <c r="E53" s="41"/>
      <c r="F53" s="76"/>
      <c r="G53" s="41"/>
      <c r="H53" s="77"/>
      <c r="I53" s="78"/>
      <c r="J53" s="79">
        <v>10</v>
      </c>
      <c r="N53" s="80" t="s">
        <v>118</v>
      </c>
    </row>
    <row r="54" spans="1:23" x14ac:dyDescent="0.15">
      <c r="B54" s="81" t="s">
        <v>106</v>
      </c>
      <c r="C54" s="17"/>
      <c r="D54" s="82"/>
      <c r="E54" s="17"/>
      <c r="F54" s="82"/>
      <c r="G54" s="17"/>
      <c r="H54" s="83"/>
      <c r="I54" s="21"/>
      <c r="J54" s="84">
        <v>5</v>
      </c>
      <c r="N54" s="80" t="s">
        <v>119</v>
      </c>
    </row>
    <row r="55" spans="1:23" x14ac:dyDescent="0.15">
      <c r="B55" s="39" t="s">
        <v>105</v>
      </c>
      <c r="C55" s="41"/>
      <c r="D55" s="76"/>
      <c r="E55" s="41"/>
      <c r="F55" s="76"/>
      <c r="G55" s="41"/>
      <c r="H55" s="85"/>
      <c r="I55" s="78"/>
      <c r="J55" s="86">
        <v>100000</v>
      </c>
      <c r="N55" s="80" t="s">
        <v>120</v>
      </c>
    </row>
    <row r="56" spans="1:23" x14ac:dyDescent="0.15">
      <c r="B56" s="87" t="s">
        <v>116</v>
      </c>
      <c r="C56" s="2"/>
      <c r="D56" s="2"/>
      <c r="E56" s="2"/>
      <c r="F56" s="2"/>
      <c r="G56" s="88"/>
      <c r="H56" s="2"/>
      <c r="I56" s="2"/>
      <c r="J56" s="89">
        <v>100</v>
      </c>
      <c r="N56" s="90" t="s">
        <v>121</v>
      </c>
    </row>
  </sheetData>
  <mergeCells count="1">
    <mergeCell ref="B1:J1"/>
  </mergeCells>
  <phoneticPr fontId="0" type="noConversion"/>
  <pageMargins left="0.78740157499999996" right="0.78740157499999996" top="0.984251969" bottom="0.984251969" header="0.4921259845" footer="0.4921259845"/>
  <pageSetup paperSize="9" scale="97" orientation="landscape"/>
  <headerFooter alignWithMargins="0"/>
  <rowBreaks count="1" manualBreakCount="1">
    <brk id="39" max="16383" man="1"/>
  </rowBreaks>
  <colBreaks count="1" manualBreakCount="1">
    <brk id="14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7"/>
  <sheetViews>
    <sheetView zoomScale="125" workbookViewId="0">
      <selection activeCell="C2" sqref="C2"/>
    </sheetView>
  </sheetViews>
  <sheetFormatPr baseColWidth="10" defaultColWidth="11.5" defaultRowHeight="11" x14ac:dyDescent="0.15"/>
  <cols>
    <col min="1" max="1" width="19.1640625" style="93" customWidth="1"/>
    <col min="2" max="2" width="6.1640625" style="93" customWidth="1"/>
    <col min="3" max="3" width="6.83203125" style="93" bestFit="1" customWidth="1"/>
    <col min="4" max="4" width="7.1640625" style="93" bestFit="1" customWidth="1"/>
    <col min="5" max="5" width="8" style="93" bestFit="1" customWidth="1"/>
    <col min="6" max="6" width="7.1640625" style="93" bestFit="1" customWidth="1"/>
    <col min="7" max="7" width="7.33203125" style="93" bestFit="1" customWidth="1"/>
    <col min="8" max="8" width="6.6640625" style="93" bestFit="1" customWidth="1"/>
    <col min="9" max="10" width="10.5" style="93" bestFit="1" customWidth="1"/>
    <col min="11" max="11" width="6.33203125" style="93" bestFit="1" customWidth="1"/>
    <col min="12" max="12" width="6.83203125" style="93" bestFit="1" customWidth="1"/>
    <col min="13" max="13" width="6" style="93" bestFit="1" customWidth="1"/>
    <col min="14" max="14" width="14.33203125" style="93" bestFit="1" customWidth="1"/>
    <col min="15" max="22" width="13.5" style="93" bestFit="1" customWidth="1"/>
    <col min="23" max="23" width="12.33203125" style="93" customWidth="1"/>
    <col min="24" max="16384" width="11.5" style="93"/>
  </cols>
  <sheetData>
    <row r="1" spans="1:23" ht="36" x14ac:dyDescent="0.15">
      <c r="A1" s="1" t="s">
        <v>16</v>
      </c>
      <c r="B1" s="91" t="s">
        <v>107</v>
      </c>
      <c r="C1" s="2" t="s">
        <v>38</v>
      </c>
      <c r="D1" s="4" t="s">
        <v>94</v>
      </c>
      <c r="E1" s="3" t="s">
        <v>8</v>
      </c>
      <c r="F1" s="4" t="s">
        <v>94</v>
      </c>
      <c r="G1" s="5" t="s">
        <v>77</v>
      </c>
      <c r="H1" s="6" t="s">
        <v>91</v>
      </c>
      <c r="I1" s="7" t="s">
        <v>89</v>
      </c>
      <c r="J1" s="7" t="s">
        <v>90</v>
      </c>
      <c r="K1" s="7" t="s">
        <v>92</v>
      </c>
      <c r="L1" s="8" t="s">
        <v>93</v>
      </c>
      <c r="M1" s="9" t="s">
        <v>76</v>
      </c>
      <c r="N1" s="92" t="s">
        <v>87</v>
      </c>
      <c r="O1" s="11" t="s">
        <v>79</v>
      </c>
      <c r="P1" s="12" t="s">
        <v>80</v>
      </c>
      <c r="Q1" s="12" t="s">
        <v>81</v>
      </c>
      <c r="R1" s="13" t="s">
        <v>82</v>
      </c>
      <c r="S1" s="14" t="s">
        <v>83</v>
      </c>
      <c r="T1" s="13" t="s">
        <v>84</v>
      </c>
      <c r="U1" s="14" t="s">
        <v>85</v>
      </c>
      <c r="V1" s="14" t="s">
        <v>86</v>
      </c>
      <c r="W1" s="15" t="s">
        <v>108</v>
      </c>
    </row>
    <row r="2" spans="1:23" x14ac:dyDescent="0.15">
      <c r="A2" s="16" t="s">
        <v>0</v>
      </c>
      <c r="B2" s="30">
        <v>28</v>
      </c>
      <c r="C2" s="30"/>
      <c r="D2" s="47">
        <f>C2/Hauptstelle!$E$51*100</f>
        <v>0</v>
      </c>
      <c r="E2" s="30"/>
      <c r="F2" s="47">
        <f>E2/Hauptstelle!$E$51*100</f>
        <v>0</v>
      </c>
      <c r="G2" s="19">
        <v>19.61</v>
      </c>
      <c r="H2" s="20" t="e">
        <f t="shared" ref="H2:H36" si="0">E2/C2</f>
        <v>#DIV/0!</v>
      </c>
      <c r="I2" s="21" t="e">
        <f t="shared" ref="I2:I37" si="1">((365-(H2*B2))*100)/365</f>
        <v>#DIV/0!</v>
      </c>
      <c r="J2" s="22">
        <v>78</v>
      </c>
      <c r="K2" s="23">
        <f>((100-J2)*365)/(100*30)</f>
        <v>2.6766666666666667</v>
      </c>
      <c r="L2" s="24" t="str">
        <f t="shared" ref="L2:L36" si="2">IF($O$37=0,"0",(O2/$O$37)*$C$37)</f>
        <v>0</v>
      </c>
      <c r="M2" s="25">
        <f t="shared" ref="M2:M36" si="3">L2-C2</f>
        <v>0</v>
      </c>
      <c r="N2" s="26">
        <f>ROUND(V2*Hauptstelle!$J$55, Hauptstelle!W52)</f>
        <v>0</v>
      </c>
      <c r="O2" s="27">
        <f t="shared" ref="O2:O36" si="4">E2/K2</f>
        <v>0</v>
      </c>
      <c r="P2" s="24">
        <f t="shared" ref="P2:P36" si="5">IF(M2&lt;0,0,M2)</f>
        <v>0</v>
      </c>
      <c r="Q2" s="24">
        <f>(P2*(1/Hauptstelle!$J$53))+((L2/100)*Hauptstelle!$J$54)</f>
        <v>0</v>
      </c>
      <c r="R2" s="28">
        <f t="shared" ref="R2:R36" si="6">Q2*G2</f>
        <v>0</v>
      </c>
      <c r="S2" s="29">
        <f>R2/Hauptstelle!$R$48</f>
        <v>0</v>
      </c>
      <c r="T2" s="28">
        <f t="shared" ref="T2:T36" si="7">E2*G2</f>
        <v>0</v>
      </c>
      <c r="U2" s="29">
        <f>T2/Hauptstelle!$T$48</f>
        <v>0</v>
      </c>
      <c r="V2" s="29">
        <f t="shared" ref="V2:V36" si="8">(S2+U2)/2</f>
        <v>0</v>
      </c>
      <c r="W2" s="16">
        <f t="shared" ref="W2:W36" si="9">B2*E2</f>
        <v>0</v>
      </c>
    </row>
    <row r="3" spans="1:23" x14ac:dyDescent="0.15">
      <c r="A3" s="16" t="s">
        <v>1</v>
      </c>
      <c r="B3" s="30">
        <v>28</v>
      </c>
      <c r="C3" s="30"/>
      <c r="D3" s="47">
        <f>C3/Hauptstelle!$E$51*100</f>
        <v>0</v>
      </c>
      <c r="E3" s="30"/>
      <c r="F3" s="47">
        <f>E3/Hauptstelle!$E$51*100</f>
        <v>0</v>
      </c>
      <c r="G3" s="19">
        <v>15.41</v>
      </c>
      <c r="H3" s="20" t="e">
        <f t="shared" si="0"/>
        <v>#DIV/0!</v>
      </c>
      <c r="I3" s="21" t="e">
        <f t="shared" si="1"/>
        <v>#DIV/0!</v>
      </c>
      <c r="J3" s="22">
        <v>60</v>
      </c>
      <c r="K3" s="23">
        <f t="shared" ref="K3:K36" si="10">((100-J3)*365)/(100*30)</f>
        <v>4.8666666666666663</v>
      </c>
      <c r="L3" s="24" t="str">
        <f t="shared" si="2"/>
        <v>0</v>
      </c>
      <c r="M3" s="25">
        <f t="shared" si="3"/>
        <v>0</v>
      </c>
      <c r="N3" s="26">
        <f>ROUND(V3*Hauptstelle!$J$55, Hauptstelle!W52)</f>
        <v>0</v>
      </c>
      <c r="O3" s="27">
        <f t="shared" si="4"/>
        <v>0</v>
      </c>
      <c r="P3" s="24">
        <f t="shared" si="5"/>
        <v>0</v>
      </c>
      <c r="Q3" s="24">
        <f>(P3*(1/Hauptstelle!$J$53))+((L3/100)*Hauptstelle!$J$54)</f>
        <v>0</v>
      </c>
      <c r="R3" s="28">
        <f t="shared" si="6"/>
        <v>0</v>
      </c>
      <c r="S3" s="29">
        <f>R3/Hauptstelle!$R$48</f>
        <v>0</v>
      </c>
      <c r="T3" s="28">
        <f t="shared" si="7"/>
        <v>0</v>
      </c>
      <c r="U3" s="29">
        <f>T3/Hauptstelle!$T$48</f>
        <v>0</v>
      </c>
      <c r="V3" s="29">
        <f t="shared" si="8"/>
        <v>0</v>
      </c>
      <c r="W3" s="16">
        <f t="shared" si="9"/>
        <v>0</v>
      </c>
    </row>
    <row r="4" spans="1:23" x14ac:dyDescent="0.15">
      <c r="A4" s="16" t="s">
        <v>2</v>
      </c>
      <c r="B4" s="30">
        <v>28</v>
      </c>
      <c r="C4" s="30"/>
      <c r="D4" s="47">
        <f>C4/Hauptstelle!$E$51*100</f>
        <v>0</v>
      </c>
      <c r="E4" s="30"/>
      <c r="F4" s="47">
        <f>E4/Hauptstelle!$E$51*100</f>
        <v>0</v>
      </c>
      <c r="G4" s="19">
        <v>10.29</v>
      </c>
      <c r="H4" s="20" t="e">
        <f t="shared" si="0"/>
        <v>#DIV/0!</v>
      </c>
      <c r="I4" s="21" t="e">
        <f t="shared" si="1"/>
        <v>#DIV/0!</v>
      </c>
      <c r="J4" s="22">
        <v>60</v>
      </c>
      <c r="K4" s="23">
        <f t="shared" si="10"/>
        <v>4.8666666666666663</v>
      </c>
      <c r="L4" s="24" t="str">
        <f t="shared" si="2"/>
        <v>0</v>
      </c>
      <c r="M4" s="25">
        <f t="shared" si="3"/>
        <v>0</v>
      </c>
      <c r="N4" s="26">
        <f>ROUND(V4*Hauptstelle!$J$55, Hauptstelle!W52)</f>
        <v>0</v>
      </c>
      <c r="O4" s="27">
        <f t="shared" si="4"/>
        <v>0</v>
      </c>
      <c r="P4" s="24">
        <f t="shared" si="5"/>
        <v>0</v>
      </c>
      <c r="Q4" s="24">
        <f>(P4*(1/Hauptstelle!$J$53))+((L4/100)*Hauptstelle!$J$54)</f>
        <v>0</v>
      </c>
      <c r="R4" s="28">
        <f t="shared" si="6"/>
        <v>0</v>
      </c>
      <c r="S4" s="29">
        <f>R4/Hauptstelle!$R$48</f>
        <v>0</v>
      </c>
      <c r="T4" s="28">
        <f t="shared" si="7"/>
        <v>0</v>
      </c>
      <c r="U4" s="29">
        <f>T4/Hauptstelle!$T$48</f>
        <v>0</v>
      </c>
      <c r="V4" s="29">
        <f t="shared" si="8"/>
        <v>0</v>
      </c>
      <c r="W4" s="16">
        <f t="shared" si="9"/>
        <v>0</v>
      </c>
    </row>
    <row r="5" spans="1:23" x14ac:dyDescent="0.15">
      <c r="A5" s="16" t="s">
        <v>3</v>
      </c>
      <c r="B5" s="30">
        <v>28</v>
      </c>
      <c r="C5" s="30"/>
      <c r="D5" s="47">
        <f>C5/Hauptstelle!$E$51*100</f>
        <v>0</v>
      </c>
      <c r="E5" s="30"/>
      <c r="F5" s="47">
        <f>E5/Hauptstelle!$E$51*100</f>
        <v>0</v>
      </c>
      <c r="G5" s="19">
        <v>12.78</v>
      </c>
      <c r="H5" s="20" t="e">
        <f t="shared" si="0"/>
        <v>#DIV/0!</v>
      </c>
      <c r="I5" s="21" t="e">
        <f t="shared" si="1"/>
        <v>#DIV/0!</v>
      </c>
      <c r="J5" s="22">
        <v>52</v>
      </c>
      <c r="K5" s="23">
        <f t="shared" si="10"/>
        <v>5.84</v>
      </c>
      <c r="L5" s="24" t="str">
        <f t="shared" si="2"/>
        <v>0</v>
      </c>
      <c r="M5" s="25">
        <f t="shared" si="3"/>
        <v>0</v>
      </c>
      <c r="N5" s="26">
        <f>ROUND(V5*Hauptstelle!$J$55, Hauptstelle!W52)</f>
        <v>0</v>
      </c>
      <c r="O5" s="27">
        <f t="shared" si="4"/>
        <v>0</v>
      </c>
      <c r="P5" s="24">
        <f t="shared" si="5"/>
        <v>0</v>
      </c>
      <c r="Q5" s="24">
        <f>(P5*(1/Hauptstelle!$J$53))+((L5/100)*Hauptstelle!$J$54)</f>
        <v>0</v>
      </c>
      <c r="R5" s="28">
        <f t="shared" si="6"/>
        <v>0</v>
      </c>
      <c r="S5" s="29">
        <f>R5/Hauptstelle!$R$48</f>
        <v>0</v>
      </c>
      <c r="T5" s="28">
        <f t="shared" si="7"/>
        <v>0</v>
      </c>
      <c r="U5" s="29">
        <f>T5/Hauptstelle!$T$48</f>
        <v>0</v>
      </c>
      <c r="V5" s="29">
        <f t="shared" si="8"/>
        <v>0</v>
      </c>
      <c r="W5" s="16">
        <f t="shared" si="9"/>
        <v>0</v>
      </c>
    </row>
    <row r="6" spans="1:23" x14ac:dyDescent="0.15">
      <c r="A6" s="16" t="s">
        <v>4</v>
      </c>
      <c r="B6" s="30">
        <v>28</v>
      </c>
      <c r="C6" s="30"/>
      <c r="D6" s="47">
        <f>C6/Hauptstelle!$E$51*100</f>
        <v>0</v>
      </c>
      <c r="E6" s="30"/>
      <c r="F6" s="47">
        <f>E6/Hauptstelle!$E$51*100</f>
        <v>0</v>
      </c>
      <c r="G6" s="19">
        <v>51.13</v>
      </c>
      <c r="H6" s="20" t="e">
        <f t="shared" si="0"/>
        <v>#DIV/0!</v>
      </c>
      <c r="I6" s="21" t="e">
        <f t="shared" si="1"/>
        <v>#DIV/0!</v>
      </c>
      <c r="J6" s="22">
        <v>73</v>
      </c>
      <c r="K6" s="23">
        <f t="shared" si="10"/>
        <v>3.2850000000000001</v>
      </c>
      <c r="L6" s="24" t="str">
        <f t="shared" si="2"/>
        <v>0</v>
      </c>
      <c r="M6" s="25">
        <f t="shared" si="3"/>
        <v>0</v>
      </c>
      <c r="N6" s="26">
        <f>ROUND(V6*Hauptstelle!$J$55, Hauptstelle!W52)</f>
        <v>0</v>
      </c>
      <c r="O6" s="27">
        <f t="shared" si="4"/>
        <v>0</v>
      </c>
      <c r="P6" s="24">
        <f t="shared" si="5"/>
        <v>0</v>
      </c>
      <c r="Q6" s="24">
        <f>(P6*(1/Hauptstelle!$J$53))+((L6/100)*Hauptstelle!$J$54)</f>
        <v>0</v>
      </c>
      <c r="R6" s="28">
        <f t="shared" si="6"/>
        <v>0</v>
      </c>
      <c r="S6" s="29">
        <f>R6/Hauptstelle!$R$48</f>
        <v>0</v>
      </c>
      <c r="T6" s="28">
        <f t="shared" si="7"/>
        <v>0</v>
      </c>
      <c r="U6" s="29">
        <f>T6/Hauptstelle!$T$48</f>
        <v>0</v>
      </c>
      <c r="V6" s="29">
        <f t="shared" si="8"/>
        <v>0</v>
      </c>
      <c r="W6" s="16">
        <f t="shared" si="9"/>
        <v>0</v>
      </c>
    </row>
    <row r="7" spans="1:23" x14ac:dyDescent="0.15">
      <c r="A7" s="16" t="s">
        <v>40</v>
      </c>
      <c r="B7" s="30">
        <v>28</v>
      </c>
      <c r="C7" s="30"/>
      <c r="D7" s="47">
        <f>C7/Hauptstelle!$E$51*100</f>
        <v>0</v>
      </c>
      <c r="E7" s="30"/>
      <c r="F7" s="47">
        <f>E7/Hauptstelle!$E$51*100</f>
        <v>0</v>
      </c>
      <c r="G7" s="19">
        <v>16.87</v>
      </c>
      <c r="H7" s="20" t="e">
        <f t="shared" si="0"/>
        <v>#DIV/0!</v>
      </c>
      <c r="I7" s="21" t="e">
        <f t="shared" si="1"/>
        <v>#DIV/0!</v>
      </c>
      <c r="J7" s="22">
        <v>50</v>
      </c>
      <c r="K7" s="23">
        <f t="shared" si="10"/>
        <v>6.083333333333333</v>
      </c>
      <c r="L7" s="24" t="str">
        <f t="shared" si="2"/>
        <v>0</v>
      </c>
      <c r="M7" s="25">
        <f t="shared" si="3"/>
        <v>0</v>
      </c>
      <c r="N7" s="26">
        <f>ROUND(V7*Hauptstelle!$J$55, Hauptstelle!W52)</f>
        <v>0</v>
      </c>
      <c r="O7" s="27">
        <f t="shared" si="4"/>
        <v>0</v>
      </c>
      <c r="P7" s="24">
        <f t="shared" si="5"/>
        <v>0</v>
      </c>
      <c r="Q7" s="24">
        <f>(P7*(1/Hauptstelle!$J$53))+((L7/100)*Hauptstelle!$J$54)</f>
        <v>0</v>
      </c>
      <c r="R7" s="28">
        <f t="shared" si="6"/>
        <v>0</v>
      </c>
      <c r="S7" s="29">
        <f>R7/Hauptstelle!$R$48</f>
        <v>0</v>
      </c>
      <c r="T7" s="28">
        <f t="shared" si="7"/>
        <v>0</v>
      </c>
      <c r="U7" s="29">
        <f>T7/Hauptstelle!$T$48</f>
        <v>0</v>
      </c>
      <c r="V7" s="29">
        <f t="shared" si="8"/>
        <v>0</v>
      </c>
      <c r="W7" s="16">
        <f t="shared" si="9"/>
        <v>0</v>
      </c>
    </row>
    <row r="8" spans="1:23" x14ac:dyDescent="0.15">
      <c r="A8" s="16" t="s">
        <v>41</v>
      </c>
      <c r="B8" s="30">
        <v>28</v>
      </c>
      <c r="C8" s="30"/>
      <c r="D8" s="47">
        <f>C8/Hauptstelle!$E$51*100</f>
        <v>0</v>
      </c>
      <c r="E8" s="30"/>
      <c r="F8" s="47">
        <f>E8/Hauptstelle!$E$51*100</f>
        <v>0</v>
      </c>
      <c r="G8" s="19">
        <v>50</v>
      </c>
      <c r="H8" s="20" t="e">
        <f t="shared" si="0"/>
        <v>#DIV/0!</v>
      </c>
      <c r="I8" s="21" t="e">
        <f t="shared" si="1"/>
        <v>#DIV/0!</v>
      </c>
      <c r="J8" s="22">
        <v>50</v>
      </c>
      <c r="K8" s="23">
        <f t="shared" si="10"/>
        <v>6.083333333333333</v>
      </c>
      <c r="L8" s="24" t="str">
        <f t="shared" si="2"/>
        <v>0</v>
      </c>
      <c r="M8" s="25">
        <f t="shared" si="3"/>
        <v>0</v>
      </c>
      <c r="N8" s="26">
        <f>ROUND(V8*Hauptstelle!$J$55, Hauptstelle!W52)</f>
        <v>0</v>
      </c>
      <c r="O8" s="27">
        <f t="shared" si="4"/>
        <v>0</v>
      </c>
      <c r="P8" s="24">
        <f t="shared" si="5"/>
        <v>0</v>
      </c>
      <c r="Q8" s="24">
        <f>(P8*(1/Hauptstelle!$J$53))+((L8/100)*Hauptstelle!$J$54)</f>
        <v>0</v>
      </c>
      <c r="R8" s="28">
        <f t="shared" si="6"/>
        <v>0</v>
      </c>
      <c r="S8" s="29">
        <f>R8/Hauptstelle!$R$48</f>
        <v>0</v>
      </c>
      <c r="T8" s="28">
        <f t="shared" si="7"/>
        <v>0</v>
      </c>
      <c r="U8" s="29">
        <f>T8/Hauptstelle!$T$48</f>
        <v>0</v>
      </c>
      <c r="V8" s="29">
        <f t="shared" si="8"/>
        <v>0</v>
      </c>
      <c r="W8" s="16">
        <f t="shared" si="9"/>
        <v>0</v>
      </c>
    </row>
    <row r="9" spans="1:23" x14ac:dyDescent="0.15">
      <c r="A9" s="16" t="s">
        <v>42</v>
      </c>
      <c r="B9" s="30">
        <v>28</v>
      </c>
      <c r="C9" s="30"/>
      <c r="D9" s="47">
        <f>C9/Hauptstelle!$E$51*100</f>
        <v>0</v>
      </c>
      <c r="E9" s="30"/>
      <c r="F9" s="47">
        <f>E9/Hauptstelle!$E$51*100</f>
        <v>0</v>
      </c>
      <c r="G9" s="19">
        <v>9</v>
      </c>
      <c r="H9" s="20" t="e">
        <f t="shared" si="0"/>
        <v>#DIV/0!</v>
      </c>
      <c r="I9" s="21" t="e">
        <f t="shared" si="1"/>
        <v>#DIV/0!</v>
      </c>
      <c r="J9" s="22">
        <v>47</v>
      </c>
      <c r="K9" s="23">
        <f t="shared" si="10"/>
        <v>6.4483333333333333</v>
      </c>
      <c r="L9" s="24" t="str">
        <f t="shared" si="2"/>
        <v>0</v>
      </c>
      <c r="M9" s="25">
        <f t="shared" si="3"/>
        <v>0</v>
      </c>
      <c r="N9" s="26">
        <f>ROUND(V9*Hauptstelle!$J$55, Hauptstelle!W52)</f>
        <v>0</v>
      </c>
      <c r="O9" s="27">
        <f t="shared" si="4"/>
        <v>0</v>
      </c>
      <c r="P9" s="24">
        <f t="shared" si="5"/>
        <v>0</v>
      </c>
      <c r="Q9" s="24">
        <f>(P9*(1/Hauptstelle!$J$53))+((L9/100)*Hauptstelle!$J$54)</f>
        <v>0</v>
      </c>
      <c r="R9" s="28">
        <f t="shared" si="6"/>
        <v>0</v>
      </c>
      <c r="S9" s="29">
        <f>R9/Hauptstelle!$R$48</f>
        <v>0</v>
      </c>
      <c r="T9" s="28">
        <f t="shared" si="7"/>
        <v>0</v>
      </c>
      <c r="U9" s="29">
        <f>T9/Hauptstelle!$T$48</f>
        <v>0</v>
      </c>
      <c r="V9" s="29">
        <f t="shared" si="8"/>
        <v>0</v>
      </c>
      <c r="W9" s="16">
        <f t="shared" si="9"/>
        <v>0</v>
      </c>
    </row>
    <row r="10" spans="1:23" x14ac:dyDescent="0.15">
      <c r="A10" s="16" t="s">
        <v>43</v>
      </c>
      <c r="B10" s="30">
        <v>28</v>
      </c>
      <c r="C10" s="30"/>
      <c r="D10" s="47">
        <f>C10/Hauptstelle!$E$51*100</f>
        <v>0</v>
      </c>
      <c r="E10" s="30"/>
      <c r="F10" s="47">
        <f>E10/Hauptstelle!$E$51*100</f>
        <v>0</v>
      </c>
      <c r="G10" s="19">
        <v>7.16</v>
      </c>
      <c r="H10" s="20" t="e">
        <f t="shared" si="0"/>
        <v>#DIV/0!</v>
      </c>
      <c r="I10" s="21" t="e">
        <f t="shared" si="1"/>
        <v>#DIV/0!</v>
      </c>
      <c r="J10" s="22">
        <v>50</v>
      </c>
      <c r="K10" s="23">
        <f t="shared" si="10"/>
        <v>6.083333333333333</v>
      </c>
      <c r="L10" s="24" t="str">
        <f t="shared" si="2"/>
        <v>0</v>
      </c>
      <c r="M10" s="25">
        <f t="shared" si="3"/>
        <v>0</v>
      </c>
      <c r="N10" s="26">
        <f>ROUND(V10*Hauptstelle!$J$55, Hauptstelle!W52)</f>
        <v>0</v>
      </c>
      <c r="O10" s="27">
        <f t="shared" si="4"/>
        <v>0</v>
      </c>
      <c r="P10" s="24">
        <f t="shared" si="5"/>
        <v>0</v>
      </c>
      <c r="Q10" s="24">
        <f>(P10*(1/Hauptstelle!$J$53))+((L10/100)*Hauptstelle!$J$54)</f>
        <v>0</v>
      </c>
      <c r="R10" s="28">
        <f t="shared" si="6"/>
        <v>0</v>
      </c>
      <c r="S10" s="29">
        <f>R10/Hauptstelle!$R$48</f>
        <v>0</v>
      </c>
      <c r="T10" s="28">
        <f t="shared" si="7"/>
        <v>0</v>
      </c>
      <c r="U10" s="29">
        <f>T10/Hauptstelle!$T$48</f>
        <v>0</v>
      </c>
      <c r="V10" s="29">
        <f t="shared" si="8"/>
        <v>0</v>
      </c>
      <c r="W10" s="16">
        <f t="shared" si="9"/>
        <v>0</v>
      </c>
    </row>
    <row r="11" spans="1:23" x14ac:dyDescent="0.15">
      <c r="A11" s="16" t="s">
        <v>44</v>
      </c>
      <c r="B11" s="30">
        <v>28</v>
      </c>
      <c r="C11" s="30"/>
      <c r="D11" s="47">
        <f>C11/Hauptstelle!$E$51*100</f>
        <v>0</v>
      </c>
      <c r="E11" s="30"/>
      <c r="F11" s="47">
        <f>E11/Hauptstelle!$E$51*100</f>
        <v>0</v>
      </c>
      <c r="G11" s="19">
        <v>30</v>
      </c>
      <c r="H11" s="20" t="e">
        <f t="shared" si="0"/>
        <v>#DIV/0!</v>
      </c>
      <c r="I11" s="21" t="e">
        <f t="shared" si="1"/>
        <v>#DIV/0!</v>
      </c>
      <c r="J11" s="22">
        <v>50</v>
      </c>
      <c r="K11" s="23">
        <f t="shared" si="10"/>
        <v>6.083333333333333</v>
      </c>
      <c r="L11" s="24" t="str">
        <f t="shared" si="2"/>
        <v>0</v>
      </c>
      <c r="M11" s="25">
        <f t="shared" si="3"/>
        <v>0</v>
      </c>
      <c r="N11" s="26">
        <f>ROUND(V11*Hauptstelle!$J$55, Hauptstelle!W52)</f>
        <v>0</v>
      </c>
      <c r="O11" s="27">
        <f t="shared" si="4"/>
        <v>0</v>
      </c>
      <c r="P11" s="24">
        <f t="shared" si="5"/>
        <v>0</v>
      </c>
      <c r="Q11" s="24">
        <f>(P11*(1/Hauptstelle!$J$53))+((L11/100)*Hauptstelle!$J$54)</f>
        <v>0</v>
      </c>
      <c r="R11" s="28">
        <f t="shared" si="6"/>
        <v>0</v>
      </c>
      <c r="S11" s="29">
        <f>R11/Hauptstelle!$R$48</f>
        <v>0</v>
      </c>
      <c r="T11" s="28">
        <f t="shared" si="7"/>
        <v>0</v>
      </c>
      <c r="U11" s="29">
        <f>T11/Hauptstelle!$T$48</f>
        <v>0</v>
      </c>
      <c r="V11" s="29">
        <f t="shared" si="8"/>
        <v>0</v>
      </c>
      <c r="W11" s="16">
        <f t="shared" si="9"/>
        <v>0</v>
      </c>
    </row>
    <row r="12" spans="1:23" x14ac:dyDescent="0.15">
      <c r="A12" s="16" t="s">
        <v>45</v>
      </c>
      <c r="B12" s="30">
        <v>28</v>
      </c>
      <c r="C12" s="30"/>
      <c r="D12" s="47">
        <f>C12/Hauptstelle!$E$51*100</f>
        <v>0</v>
      </c>
      <c r="E12" s="30"/>
      <c r="F12" s="47">
        <f>E12/Hauptstelle!$E$51*100</f>
        <v>0</v>
      </c>
      <c r="G12" s="19">
        <v>6</v>
      </c>
      <c r="H12" s="20" t="e">
        <f t="shared" si="0"/>
        <v>#DIV/0!</v>
      </c>
      <c r="I12" s="21" t="e">
        <f t="shared" si="1"/>
        <v>#DIV/0!</v>
      </c>
      <c r="J12" s="22">
        <v>47</v>
      </c>
      <c r="K12" s="23">
        <f t="shared" si="10"/>
        <v>6.4483333333333333</v>
      </c>
      <c r="L12" s="24" t="str">
        <f t="shared" si="2"/>
        <v>0</v>
      </c>
      <c r="M12" s="25">
        <f t="shared" si="3"/>
        <v>0</v>
      </c>
      <c r="N12" s="26">
        <f>ROUND(V12*Hauptstelle!$J$55, Hauptstelle!W52)</f>
        <v>0</v>
      </c>
      <c r="O12" s="27">
        <f t="shared" si="4"/>
        <v>0</v>
      </c>
      <c r="P12" s="24">
        <f t="shared" si="5"/>
        <v>0</v>
      </c>
      <c r="Q12" s="24">
        <f>(P12*(1/Hauptstelle!$J$53))+((L12/100)*Hauptstelle!$J$54)</f>
        <v>0</v>
      </c>
      <c r="R12" s="28">
        <f t="shared" si="6"/>
        <v>0</v>
      </c>
      <c r="S12" s="29">
        <f>R12/Hauptstelle!$R$48</f>
        <v>0</v>
      </c>
      <c r="T12" s="28">
        <f t="shared" si="7"/>
        <v>0</v>
      </c>
      <c r="U12" s="29">
        <f>T12/Hauptstelle!$T$48</f>
        <v>0</v>
      </c>
      <c r="V12" s="29">
        <f t="shared" si="8"/>
        <v>0</v>
      </c>
      <c r="W12" s="16">
        <f t="shared" si="9"/>
        <v>0</v>
      </c>
    </row>
    <row r="13" spans="1:23" x14ac:dyDescent="0.15">
      <c r="A13" s="16" t="s">
        <v>46</v>
      </c>
      <c r="B13" s="30">
        <v>28</v>
      </c>
      <c r="C13" s="30"/>
      <c r="D13" s="47">
        <f>C13/Hauptstelle!$E$51*100</f>
        <v>0</v>
      </c>
      <c r="E13" s="30"/>
      <c r="F13" s="47">
        <f>E13/Hauptstelle!$E$51*100</f>
        <v>0</v>
      </c>
      <c r="G13" s="19">
        <v>30</v>
      </c>
      <c r="H13" s="20" t="e">
        <f t="shared" si="0"/>
        <v>#DIV/0!</v>
      </c>
      <c r="I13" s="21" t="e">
        <f t="shared" si="1"/>
        <v>#DIV/0!</v>
      </c>
      <c r="J13" s="22">
        <v>73</v>
      </c>
      <c r="K13" s="23">
        <f t="shared" si="10"/>
        <v>3.2850000000000001</v>
      </c>
      <c r="L13" s="24" t="str">
        <f t="shared" si="2"/>
        <v>0</v>
      </c>
      <c r="M13" s="25">
        <f t="shared" si="3"/>
        <v>0</v>
      </c>
      <c r="N13" s="26">
        <f>ROUND(V13*Hauptstelle!$J$55, Hauptstelle!W52)</f>
        <v>0</v>
      </c>
      <c r="O13" s="27">
        <f t="shared" si="4"/>
        <v>0</v>
      </c>
      <c r="P13" s="24">
        <f t="shared" si="5"/>
        <v>0</v>
      </c>
      <c r="Q13" s="24">
        <f>(P13*(1/Hauptstelle!$J$53))+((L13/100)*Hauptstelle!$J$54)</f>
        <v>0</v>
      </c>
      <c r="R13" s="28">
        <f t="shared" si="6"/>
        <v>0</v>
      </c>
      <c r="S13" s="29">
        <f>R13/Hauptstelle!$R$48</f>
        <v>0</v>
      </c>
      <c r="T13" s="28">
        <f t="shared" si="7"/>
        <v>0</v>
      </c>
      <c r="U13" s="29">
        <f>T13/Hauptstelle!$T$48</f>
        <v>0</v>
      </c>
      <c r="V13" s="29">
        <f t="shared" si="8"/>
        <v>0</v>
      </c>
      <c r="W13" s="16">
        <f t="shared" si="9"/>
        <v>0</v>
      </c>
    </row>
    <row r="14" spans="1:23" x14ac:dyDescent="0.15">
      <c r="A14" s="16" t="s">
        <v>47</v>
      </c>
      <c r="B14" s="30">
        <v>28</v>
      </c>
      <c r="C14" s="30"/>
      <c r="D14" s="47">
        <f>C14/Hauptstelle!$E$51*100</f>
        <v>0</v>
      </c>
      <c r="E14" s="30"/>
      <c r="F14" s="47">
        <f>E14/Hauptstelle!$E$51*100</f>
        <v>0</v>
      </c>
      <c r="G14" s="19">
        <v>15</v>
      </c>
      <c r="H14" s="20" t="e">
        <f t="shared" si="0"/>
        <v>#DIV/0!</v>
      </c>
      <c r="I14" s="21" t="e">
        <f t="shared" si="1"/>
        <v>#DIV/0!</v>
      </c>
      <c r="J14" s="22">
        <v>60</v>
      </c>
      <c r="K14" s="23">
        <f t="shared" si="10"/>
        <v>4.8666666666666663</v>
      </c>
      <c r="L14" s="24" t="str">
        <f t="shared" si="2"/>
        <v>0</v>
      </c>
      <c r="M14" s="25">
        <f t="shared" si="3"/>
        <v>0</v>
      </c>
      <c r="N14" s="26">
        <f>ROUND(V14*Hauptstelle!$J$55, Hauptstelle!W52)</f>
        <v>0</v>
      </c>
      <c r="O14" s="27">
        <f t="shared" si="4"/>
        <v>0</v>
      </c>
      <c r="P14" s="24">
        <f t="shared" si="5"/>
        <v>0</v>
      </c>
      <c r="Q14" s="24">
        <f>(P14*(1/Hauptstelle!$J$53))+((L14/100)*Hauptstelle!$J$54)</f>
        <v>0</v>
      </c>
      <c r="R14" s="28">
        <f t="shared" si="6"/>
        <v>0</v>
      </c>
      <c r="S14" s="29">
        <f>R14/Hauptstelle!$R$48</f>
        <v>0</v>
      </c>
      <c r="T14" s="28">
        <f t="shared" si="7"/>
        <v>0</v>
      </c>
      <c r="U14" s="29">
        <f>T14/Hauptstelle!$T$48</f>
        <v>0</v>
      </c>
      <c r="V14" s="29">
        <f t="shared" si="8"/>
        <v>0</v>
      </c>
      <c r="W14" s="16">
        <f t="shared" si="9"/>
        <v>0</v>
      </c>
    </row>
    <row r="15" spans="1:23" x14ac:dyDescent="0.15">
      <c r="A15" s="16" t="s">
        <v>48</v>
      </c>
      <c r="B15" s="30">
        <v>7</v>
      </c>
      <c r="C15" s="30"/>
      <c r="D15" s="47">
        <f>C15/Hauptstelle!$E$51*100</f>
        <v>0</v>
      </c>
      <c r="E15" s="30"/>
      <c r="F15" s="47">
        <f>E15/Hauptstelle!$E$51*100</f>
        <v>0</v>
      </c>
      <c r="G15" s="19">
        <v>35</v>
      </c>
      <c r="H15" s="20" t="e">
        <f t="shared" si="0"/>
        <v>#DIV/0!</v>
      </c>
      <c r="I15" s="21" t="e">
        <f t="shared" si="1"/>
        <v>#DIV/0!</v>
      </c>
      <c r="J15" s="22">
        <v>35</v>
      </c>
      <c r="K15" s="23">
        <f t="shared" si="10"/>
        <v>7.9083333333333332</v>
      </c>
      <c r="L15" s="24" t="str">
        <f t="shared" si="2"/>
        <v>0</v>
      </c>
      <c r="M15" s="25">
        <f t="shared" si="3"/>
        <v>0</v>
      </c>
      <c r="N15" s="26">
        <f>ROUND(V15*Hauptstelle!$J$55, Hauptstelle!W52)</f>
        <v>0</v>
      </c>
      <c r="O15" s="27">
        <f t="shared" si="4"/>
        <v>0</v>
      </c>
      <c r="P15" s="24">
        <f t="shared" si="5"/>
        <v>0</v>
      </c>
      <c r="Q15" s="24">
        <f>(P15*(1/Hauptstelle!$J$53))+((L15/100)*Hauptstelle!$J$54)</f>
        <v>0</v>
      </c>
      <c r="R15" s="28">
        <f t="shared" si="6"/>
        <v>0</v>
      </c>
      <c r="S15" s="29">
        <f>R15/Hauptstelle!$R$48</f>
        <v>0</v>
      </c>
      <c r="T15" s="28">
        <f t="shared" si="7"/>
        <v>0</v>
      </c>
      <c r="U15" s="29">
        <f>T15/Hauptstelle!$T$48</f>
        <v>0</v>
      </c>
      <c r="V15" s="29">
        <f t="shared" si="8"/>
        <v>0</v>
      </c>
      <c r="W15" s="16">
        <f t="shared" si="9"/>
        <v>0</v>
      </c>
    </row>
    <row r="16" spans="1:23" x14ac:dyDescent="0.15">
      <c r="A16" s="16" t="s">
        <v>49</v>
      </c>
      <c r="B16" s="30">
        <v>28</v>
      </c>
      <c r="C16" s="30"/>
      <c r="D16" s="47">
        <f>C16/Hauptstelle!$E$51*100</f>
        <v>0</v>
      </c>
      <c r="E16" s="30"/>
      <c r="F16" s="47">
        <f>E16/Hauptstelle!$E$51*100</f>
        <v>0</v>
      </c>
      <c r="G16" s="19">
        <v>20.45</v>
      </c>
      <c r="H16" s="20" t="e">
        <f t="shared" si="0"/>
        <v>#DIV/0!</v>
      </c>
      <c r="I16" s="21" t="e">
        <f t="shared" si="1"/>
        <v>#DIV/0!</v>
      </c>
      <c r="J16" s="22">
        <v>35</v>
      </c>
      <c r="K16" s="23">
        <f t="shared" si="10"/>
        <v>7.9083333333333332</v>
      </c>
      <c r="L16" s="24" t="str">
        <f t="shared" si="2"/>
        <v>0</v>
      </c>
      <c r="M16" s="25">
        <f t="shared" si="3"/>
        <v>0</v>
      </c>
      <c r="N16" s="26">
        <f>ROUND(V16*Hauptstelle!$J$55, Hauptstelle!W52)</f>
        <v>0</v>
      </c>
      <c r="O16" s="27">
        <f t="shared" si="4"/>
        <v>0</v>
      </c>
      <c r="P16" s="24">
        <f t="shared" si="5"/>
        <v>0</v>
      </c>
      <c r="Q16" s="24">
        <f>(P16*(1/Hauptstelle!$J$53))+((L16/100)*Hauptstelle!$J$54)</f>
        <v>0</v>
      </c>
      <c r="R16" s="28">
        <f t="shared" si="6"/>
        <v>0</v>
      </c>
      <c r="S16" s="29">
        <f>R16/Hauptstelle!$R$48</f>
        <v>0</v>
      </c>
      <c r="T16" s="28">
        <f t="shared" si="7"/>
        <v>0</v>
      </c>
      <c r="U16" s="29">
        <f>T16/Hauptstelle!$T$48</f>
        <v>0</v>
      </c>
      <c r="V16" s="29">
        <f t="shared" si="8"/>
        <v>0</v>
      </c>
      <c r="W16" s="16">
        <f t="shared" si="9"/>
        <v>0</v>
      </c>
    </row>
    <row r="17" spans="1:23" x14ac:dyDescent="0.15">
      <c r="A17" s="16" t="s">
        <v>5</v>
      </c>
      <c r="B17" s="30">
        <v>56</v>
      </c>
      <c r="C17" s="30"/>
      <c r="D17" s="47">
        <f>C17/Hauptstelle!$E$51*100</f>
        <v>0</v>
      </c>
      <c r="E17" s="30"/>
      <c r="F17" s="47">
        <f>E17/Hauptstelle!$E$51*100</f>
        <v>0</v>
      </c>
      <c r="G17" s="19">
        <v>30</v>
      </c>
      <c r="H17" s="20" t="e">
        <f t="shared" si="0"/>
        <v>#DIV/0!</v>
      </c>
      <c r="I17" s="21" t="e">
        <f t="shared" si="1"/>
        <v>#DIV/0!</v>
      </c>
      <c r="J17" s="22">
        <v>78</v>
      </c>
      <c r="K17" s="23">
        <f t="shared" si="10"/>
        <v>2.6766666666666667</v>
      </c>
      <c r="L17" s="24" t="str">
        <f t="shared" si="2"/>
        <v>0</v>
      </c>
      <c r="M17" s="25">
        <f t="shared" si="3"/>
        <v>0</v>
      </c>
      <c r="N17" s="26">
        <f>ROUND(V17*Hauptstelle!$J$55, Hauptstelle!W52)</f>
        <v>0</v>
      </c>
      <c r="O17" s="27">
        <f t="shared" si="4"/>
        <v>0</v>
      </c>
      <c r="P17" s="24">
        <f t="shared" si="5"/>
        <v>0</v>
      </c>
      <c r="Q17" s="24">
        <f>(P17*(1/Hauptstelle!$J$53))+((L17/100)*Hauptstelle!$J$54)</f>
        <v>0</v>
      </c>
      <c r="R17" s="28">
        <f t="shared" si="6"/>
        <v>0</v>
      </c>
      <c r="S17" s="29">
        <f>R17/Hauptstelle!$R$48</f>
        <v>0</v>
      </c>
      <c r="T17" s="28">
        <f t="shared" si="7"/>
        <v>0</v>
      </c>
      <c r="U17" s="29">
        <f>T17/Hauptstelle!$T$48</f>
        <v>0</v>
      </c>
      <c r="V17" s="29">
        <f t="shared" si="8"/>
        <v>0</v>
      </c>
      <c r="W17" s="16">
        <f t="shared" si="9"/>
        <v>0</v>
      </c>
    </row>
    <row r="18" spans="1:23" x14ac:dyDescent="0.15">
      <c r="A18" s="16" t="s">
        <v>50</v>
      </c>
      <c r="B18" s="30">
        <v>28</v>
      </c>
      <c r="C18" s="30"/>
      <c r="D18" s="47">
        <f>C18/Hauptstelle!$E$51*100</f>
        <v>0</v>
      </c>
      <c r="E18" s="30"/>
      <c r="F18" s="47">
        <f>E18/Hauptstelle!$E$51*100</f>
        <v>0</v>
      </c>
      <c r="G18" s="19">
        <v>50</v>
      </c>
      <c r="H18" s="20" t="e">
        <f t="shared" si="0"/>
        <v>#DIV/0!</v>
      </c>
      <c r="I18" s="21" t="e">
        <f t="shared" si="1"/>
        <v>#DIV/0!</v>
      </c>
      <c r="J18" s="22">
        <v>73</v>
      </c>
      <c r="K18" s="23">
        <f t="shared" si="10"/>
        <v>3.2850000000000001</v>
      </c>
      <c r="L18" s="24" t="str">
        <f t="shared" si="2"/>
        <v>0</v>
      </c>
      <c r="M18" s="25">
        <f t="shared" si="3"/>
        <v>0</v>
      </c>
      <c r="N18" s="26">
        <f>ROUND(V18*Hauptstelle!$J$55, Hauptstelle!W52)</f>
        <v>0</v>
      </c>
      <c r="O18" s="27">
        <f t="shared" si="4"/>
        <v>0</v>
      </c>
      <c r="P18" s="24">
        <f t="shared" si="5"/>
        <v>0</v>
      </c>
      <c r="Q18" s="24">
        <f>(P18*(1/Hauptstelle!$J$53))+((L18/100)*Hauptstelle!$J$54)</f>
        <v>0</v>
      </c>
      <c r="R18" s="28">
        <f t="shared" si="6"/>
        <v>0</v>
      </c>
      <c r="S18" s="29">
        <f>R18/Hauptstelle!$R$48</f>
        <v>0</v>
      </c>
      <c r="T18" s="28">
        <f t="shared" si="7"/>
        <v>0</v>
      </c>
      <c r="U18" s="29">
        <f>T18/Hauptstelle!$T$48</f>
        <v>0</v>
      </c>
      <c r="V18" s="29">
        <f t="shared" si="8"/>
        <v>0</v>
      </c>
      <c r="W18" s="16">
        <f t="shared" si="9"/>
        <v>0</v>
      </c>
    </row>
    <row r="19" spans="1:23" x14ac:dyDescent="0.15">
      <c r="A19" s="16" t="s">
        <v>52</v>
      </c>
      <c r="B19" s="30">
        <v>28</v>
      </c>
      <c r="C19" s="30"/>
      <c r="D19" s="47">
        <f>C19/Hauptstelle!$E$51*100</f>
        <v>0</v>
      </c>
      <c r="E19" s="30"/>
      <c r="F19" s="47">
        <f>E19/Hauptstelle!$E$51*100</f>
        <v>0</v>
      </c>
      <c r="G19" s="19">
        <v>17</v>
      </c>
      <c r="H19" s="20" t="e">
        <f t="shared" si="0"/>
        <v>#DIV/0!</v>
      </c>
      <c r="I19" s="21" t="e">
        <f t="shared" si="1"/>
        <v>#DIV/0!</v>
      </c>
      <c r="J19" s="22">
        <v>44</v>
      </c>
      <c r="K19" s="23">
        <f t="shared" si="10"/>
        <v>6.8133333333333335</v>
      </c>
      <c r="L19" s="24" t="str">
        <f t="shared" si="2"/>
        <v>0</v>
      </c>
      <c r="M19" s="25">
        <f t="shared" si="3"/>
        <v>0</v>
      </c>
      <c r="N19" s="26">
        <f>ROUND(V19*Hauptstelle!$J$55, Hauptstelle!W52)</f>
        <v>0</v>
      </c>
      <c r="O19" s="27">
        <f t="shared" si="4"/>
        <v>0</v>
      </c>
      <c r="P19" s="24">
        <f t="shared" si="5"/>
        <v>0</v>
      </c>
      <c r="Q19" s="24">
        <f>(P19*(1/Hauptstelle!$J$53))+((L19/100)*Hauptstelle!$J$54)</f>
        <v>0</v>
      </c>
      <c r="R19" s="28">
        <f t="shared" si="6"/>
        <v>0</v>
      </c>
      <c r="S19" s="29">
        <f>R19/Hauptstelle!$R$48</f>
        <v>0</v>
      </c>
      <c r="T19" s="28">
        <f t="shared" si="7"/>
        <v>0</v>
      </c>
      <c r="U19" s="29">
        <f>T19/Hauptstelle!$T$48</f>
        <v>0</v>
      </c>
      <c r="V19" s="29">
        <f t="shared" si="8"/>
        <v>0</v>
      </c>
      <c r="W19" s="16">
        <f t="shared" si="9"/>
        <v>0</v>
      </c>
    </row>
    <row r="20" spans="1:23" x14ac:dyDescent="0.15">
      <c r="A20" s="16" t="s">
        <v>53</v>
      </c>
      <c r="B20" s="30">
        <v>28</v>
      </c>
      <c r="C20" s="30"/>
      <c r="D20" s="47">
        <f>C20/Hauptstelle!$E$51*100</f>
        <v>0</v>
      </c>
      <c r="E20" s="30"/>
      <c r="F20" s="47">
        <f>E20/Hauptstelle!$E$51*100</f>
        <v>0</v>
      </c>
      <c r="G20" s="19">
        <v>25</v>
      </c>
      <c r="H20" s="20" t="e">
        <f t="shared" si="0"/>
        <v>#DIV/0!</v>
      </c>
      <c r="I20" s="21" t="e">
        <f t="shared" si="1"/>
        <v>#DIV/0!</v>
      </c>
      <c r="J20" s="22">
        <v>50</v>
      </c>
      <c r="K20" s="23">
        <f t="shared" si="10"/>
        <v>6.083333333333333</v>
      </c>
      <c r="L20" s="24" t="str">
        <f t="shared" si="2"/>
        <v>0</v>
      </c>
      <c r="M20" s="25">
        <f t="shared" si="3"/>
        <v>0</v>
      </c>
      <c r="N20" s="26">
        <f>ROUND(V20*Hauptstelle!$J$55, Hauptstelle!W52)</f>
        <v>0</v>
      </c>
      <c r="O20" s="27">
        <f t="shared" si="4"/>
        <v>0</v>
      </c>
      <c r="P20" s="24">
        <f t="shared" si="5"/>
        <v>0</v>
      </c>
      <c r="Q20" s="24">
        <f>(P20*(1/Hauptstelle!$J$53))+((L20/100)*Hauptstelle!$J$54)</f>
        <v>0</v>
      </c>
      <c r="R20" s="28">
        <f t="shared" si="6"/>
        <v>0</v>
      </c>
      <c r="S20" s="29">
        <f>R20/Hauptstelle!$R$48</f>
        <v>0</v>
      </c>
      <c r="T20" s="28">
        <f t="shared" si="7"/>
        <v>0</v>
      </c>
      <c r="U20" s="29">
        <f>T20/Hauptstelle!$T$48</f>
        <v>0</v>
      </c>
      <c r="V20" s="29">
        <f t="shared" si="8"/>
        <v>0</v>
      </c>
      <c r="W20" s="16">
        <f t="shared" si="9"/>
        <v>0</v>
      </c>
    </row>
    <row r="21" spans="1:23" x14ac:dyDescent="0.15">
      <c r="A21" s="16" t="s">
        <v>51</v>
      </c>
      <c r="B21" s="30">
        <v>28</v>
      </c>
      <c r="C21" s="30"/>
      <c r="D21" s="47">
        <f>C21/Hauptstelle!$E$51*100</f>
        <v>0</v>
      </c>
      <c r="E21" s="30"/>
      <c r="F21" s="47">
        <f>E21/Hauptstelle!$E$51*100</f>
        <v>0</v>
      </c>
      <c r="G21" s="19">
        <v>25</v>
      </c>
      <c r="H21" s="20" t="e">
        <f t="shared" si="0"/>
        <v>#DIV/0!</v>
      </c>
      <c r="I21" s="21" t="e">
        <f t="shared" si="1"/>
        <v>#DIV/0!</v>
      </c>
      <c r="J21" s="22">
        <v>73</v>
      </c>
      <c r="K21" s="23">
        <f t="shared" si="10"/>
        <v>3.2850000000000001</v>
      </c>
      <c r="L21" s="24" t="str">
        <f t="shared" si="2"/>
        <v>0</v>
      </c>
      <c r="M21" s="25">
        <f t="shared" si="3"/>
        <v>0</v>
      </c>
      <c r="N21" s="26">
        <f>ROUND(V21*Hauptstelle!$J$55, Hauptstelle!W52)</f>
        <v>0</v>
      </c>
      <c r="O21" s="27">
        <f t="shared" si="4"/>
        <v>0</v>
      </c>
      <c r="P21" s="24">
        <f t="shared" si="5"/>
        <v>0</v>
      </c>
      <c r="Q21" s="24">
        <f>(P21*(1/Hauptstelle!$J$53))+((L21/100)*Hauptstelle!$J$54)</f>
        <v>0</v>
      </c>
      <c r="R21" s="28">
        <f t="shared" si="6"/>
        <v>0</v>
      </c>
      <c r="S21" s="29">
        <f>R21/Hauptstelle!$R$48</f>
        <v>0</v>
      </c>
      <c r="T21" s="28">
        <f t="shared" si="7"/>
        <v>0</v>
      </c>
      <c r="U21" s="29">
        <f>T21/Hauptstelle!$T$48</f>
        <v>0</v>
      </c>
      <c r="V21" s="29">
        <f t="shared" si="8"/>
        <v>0</v>
      </c>
      <c r="W21" s="16">
        <f t="shared" si="9"/>
        <v>0</v>
      </c>
    </row>
    <row r="22" spans="1:23" x14ac:dyDescent="0.15">
      <c r="A22" s="16" t="s">
        <v>54</v>
      </c>
      <c r="B22" s="30">
        <v>28</v>
      </c>
      <c r="C22" s="30"/>
      <c r="D22" s="47">
        <f>C22/Hauptstelle!$E$51*100</f>
        <v>0</v>
      </c>
      <c r="E22" s="30"/>
      <c r="F22" s="47">
        <f>E22/Hauptstelle!$E$51*100</f>
        <v>0</v>
      </c>
      <c r="G22" s="19">
        <v>8</v>
      </c>
      <c r="H22" s="20" t="e">
        <f t="shared" si="0"/>
        <v>#DIV/0!</v>
      </c>
      <c r="I22" s="21" t="e">
        <f t="shared" si="1"/>
        <v>#DIV/0!</v>
      </c>
      <c r="J22" s="22">
        <v>44</v>
      </c>
      <c r="K22" s="23">
        <f t="shared" si="10"/>
        <v>6.8133333333333335</v>
      </c>
      <c r="L22" s="24" t="str">
        <f t="shared" si="2"/>
        <v>0</v>
      </c>
      <c r="M22" s="25">
        <f t="shared" si="3"/>
        <v>0</v>
      </c>
      <c r="N22" s="26">
        <f>ROUND(V22*Hauptstelle!$J$55, Hauptstelle!W52)</f>
        <v>0</v>
      </c>
      <c r="O22" s="27">
        <f t="shared" si="4"/>
        <v>0</v>
      </c>
      <c r="P22" s="24">
        <f t="shared" si="5"/>
        <v>0</v>
      </c>
      <c r="Q22" s="24">
        <f>(P22*(1/Hauptstelle!$J$53))+((L22/100)*Hauptstelle!$J$54)</f>
        <v>0</v>
      </c>
      <c r="R22" s="28">
        <f t="shared" si="6"/>
        <v>0</v>
      </c>
      <c r="S22" s="29">
        <f>R22/Hauptstelle!$R$48</f>
        <v>0</v>
      </c>
      <c r="T22" s="28">
        <f t="shared" si="7"/>
        <v>0</v>
      </c>
      <c r="U22" s="29">
        <f>T22/Hauptstelle!$T$48</f>
        <v>0</v>
      </c>
      <c r="V22" s="29">
        <f t="shared" si="8"/>
        <v>0</v>
      </c>
      <c r="W22" s="16">
        <f t="shared" si="9"/>
        <v>0</v>
      </c>
    </row>
    <row r="23" spans="1:23" x14ac:dyDescent="0.15">
      <c r="A23" s="16" t="s">
        <v>55</v>
      </c>
      <c r="B23" s="30">
        <v>28</v>
      </c>
      <c r="C23" s="30"/>
      <c r="D23" s="47">
        <f>C23/Hauptstelle!$E$51*100</f>
        <v>0</v>
      </c>
      <c r="E23" s="30"/>
      <c r="F23" s="47">
        <f>E23/Hauptstelle!$E$51*100</f>
        <v>0</v>
      </c>
      <c r="G23" s="19">
        <v>16</v>
      </c>
      <c r="H23" s="20" t="e">
        <f t="shared" si="0"/>
        <v>#DIV/0!</v>
      </c>
      <c r="I23" s="21" t="e">
        <f t="shared" si="1"/>
        <v>#DIV/0!</v>
      </c>
      <c r="J23" s="22">
        <v>50</v>
      </c>
      <c r="K23" s="23">
        <f t="shared" si="10"/>
        <v>6.083333333333333</v>
      </c>
      <c r="L23" s="24" t="str">
        <f t="shared" si="2"/>
        <v>0</v>
      </c>
      <c r="M23" s="25">
        <f t="shared" si="3"/>
        <v>0</v>
      </c>
      <c r="N23" s="26">
        <f>ROUND(V23*Hauptstelle!$J$55, Hauptstelle!W52)</f>
        <v>0</v>
      </c>
      <c r="O23" s="27">
        <f t="shared" si="4"/>
        <v>0</v>
      </c>
      <c r="P23" s="24">
        <f t="shared" si="5"/>
        <v>0</v>
      </c>
      <c r="Q23" s="24">
        <f>(P23*(1/Hauptstelle!$J$53))+((L23/100)*Hauptstelle!$J$54)</f>
        <v>0</v>
      </c>
      <c r="R23" s="28">
        <f t="shared" si="6"/>
        <v>0</v>
      </c>
      <c r="S23" s="29">
        <f>R23/Hauptstelle!$R$48</f>
        <v>0</v>
      </c>
      <c r="T23" s="28">
        <f t="shared" si="7"/>
        <v>0</v>
      </c>
      <c r="U23" s="29">
        <f>T23/Hauptstelle!$T$48</f>
        <v>0</v>
      </c>
      <c r="V23" s="29">
        <f t="shared" si="8"/>
        <v>0</v>
      </c>
      <c r="W23" s="16">
        <f t="shared" si="9"/>
        <v>0</v>
      </c>
    </row>
    <row r="24" spans="1:23" x14ac:dyDescent="0.15">
      <c r="A24" s="16" t="s">
        <v>6</v>
      </c>
      <c r="B24" s="30">
        <v>28</v>
      </c>
      <c r="C24" s="30"/>
      <c r="D24" s="47">
        <f>C24/Hauptstelle!$E$51*100</f>
        <v>0</v>
      </c>
      <c r="E24" s="30"/>
      <c r="F24" s="47">
        <f>E24/Hauptstelle!$E$51*100</f>
        <v>0</v>
      </c>
      <c r="G24" s="19">
        <v>7.67</v>
      </c>
      <c r="H24" s="20" t="e">
        <f t="shared" si="0"/>
        <v>#DIV/0!</v>
      </c>
      <c r="I24" s="21" t="e">
        <f t="shared" si="1"/>
        <v>#DIV/0!</v>
      </c>
      <c r="J24" s="22">
        <v>78</v>
      </c>
      <c r="K24" s="23">
        <f t="shared" si="10"/>
        <v>2.6766666666666667</v>
      </c>
      <c r="L24" s="24" t="str">
        <f t="shared" si="2"/>
        <v>0</v>
      </c>
      <c r="M24" s="25">
        <f t="shared" si="3"/>
        <v>0</v>
      </c>
      <c r="N24" s="26">
        <f>ROUND(V24*Hauptstelle!$J$55, Hauptstelle!W52)</f>
        <v>0</v>
      </c>
      <c r="O24" s="27">
        <f t="shared" si="4"/>
        <v>0</v>
      </c>
      <c r="P24" s="24">
        <f t="shared" si="5"/>
        <v>0</v>
      </c>
      <c r="Q24" s="24">
        <f>(P24*(1/Hauptstelle!$J$53))+((L24/100)*Hauptstelle!$J$54)</f>
        <v>0</v>
      </c>
      <c r="R24" s="28">
        <f t="shared" si="6"/>
        <v>0</v>
      </c>
      <c r="S24" s="29">
        <f>R24/Hauptstelle!$R$48</f>
        <v>0</v>
      </c>
      <c r="T24" s="28">
        <f t="shared" si="7"/>
        <v>0</v>
      </c>
      <c r="U24" s="29">
        <f>T24/Hauptstelle!$T$48</f>
        <v>0</v>
      </c>
      <c r="V24" s="29">
        <f t="shared" si="8"/>
        <v>0</v>
      </c>
      <c r="W24" s="16">
        <f t="shared" si="9"/>
        <v>0</v>
      </c>
    </row>
    <row r="25" spans="1:23" x14ac:dyDescent="0.15">
      <c r="A25" s="16" t="s">
        <v>66</v>
      </c>
      <c r="B25" s="30">
        <v>28</v>
      </c>
      <c r="C25" s="30"/>
      <c r="D25" s="47">
        <f>C25/Hauptstelle!$E$51*100</f>
        <v>0</v>
      </c>
      <c r="E25" s="30"/>
      <c r="F25" s="47">
        <f>E25/Hauptstelle!$E$51*100</f>
        <v>0</v>
      </c>
      <c r="G25" s="19">
        <v>10</v>
      </c>
      <c r="H25" s="20" t="e">
        <f t="shared" si="0"/>
        <v>#DIV/0!</v>
      </c>
      <c r="I25" s="21" t="e">
        <f t="shared" si="1"/>
        <v>#DIV/0!</v>
      </c>
      <c r="J25" s="22">
        <v>70</v>
      </c>
      <c r="K25" s="23">
        <f t="shared" si="10"/>
        <v>3.65</v>
      </c>
      <c r="L25" s="24" t="str">
        <f t="shared" si="2"/>
        <v>0</v>
      </c>
      <c r="M25" s="25">
        <f t="shared" si="3"/>
        <v>0</v>
      </c>
      <c r="N25" s="26">
        <f>ROUND(V25*Hauptstelle!$J$55, Hauptstelle!W52)</f>
        <v>0</v>
      </c>
      <c r="O25" s="27">
        <f t="shared" si="4"/>
        <v>0</v>
      </c>
      <c r="P25" s="24">
        <f t="shared" si="5"/>
        <v>0</v>
      </c>
      <c r="Q25" s="24">
        <f>(P25*(1/Hauptstelle!$J$53))+((L25/100)*Hauptstelle!$J$54)</f>
        <v>0</v>
      </c>
      <c r="R25" s="28">
        <f t="shared" si="6"/>
        <v>0</v>
      </c>
      <c r="S25" s="29">
        <f>R25/Hauptstelle!$R$48</f>
        <v>0</v>
      </c>
      <c r="T25" s="28">
        <f t="shared" si="7"/>
        <v>0</v>
      </c>
      <c r="U25" s="29">
        <f>T25/Hauptstelle!$T$48</f>
        <v>0</v>
      </c>
      <c r="V25" s="29">
        <f t="shared" si="8"/>
        <v>0</v>
      </c>
      <c r="W25" s="16">
        <f t="shared" si="9"/>
        <v>0</v>
      </c>
    </row>
    <row r="26" spans="1:23" x14ac:dyDescent="0.15">
      <c r="A26" s="16" t="s">
        <v>67</v>
      </c>
      <c r="B26" s="30">
        <v>28</v>
      </c>
      <c r="C26" s="30"/>
      <c r="D26" s="47">
        <f>C26/Hauptstelle!$E$51*100</f>
        <v>0</v>
      </c>
      <c r="E26" s="30"/>
      <c r="F26" s="47">
        <f>E26/Hauptstelle!$E$51*100</f>
        <v>0</v>
      </c>
      <c r="G26" s="19">
        <v>10</v>
      </c>
      <c r="H26" s="20" t="e">
        <f t="shared" si="0"/>
        <v>#DIV/0!</v>
      </c>
      <c r="I26" s="21" t="e">
        <f t="shared" si="1"/>
        <v>#DIV/0!</v>
      </c>
      <c r="J26" s="22">
        <v>70</v>
      </c>
      <c r="K26" s="23">
        <f t="shared" si="10"/>
        <v>3.65</v>
      </c>
      <c r="L26" s="24" t="str">
        <f t="shared" si="2"/>
        <v>0</v>
      </c>
      <c r="M26" s="25">
        <f t="shared" si="3"/>
        <v>0</v>
      </c>
      <c r="N26" s="26">
        <f>ROUND(V26*Hauptstelle!$J$55, Hauptstelle!W52)</f>
        <v>0</v>
      </c>
      <c r="O26" s="27">
        <f t="shared" si="4"/>
        <v>0</v>
      </c>
      <c r="P26" s="24">
        <f t="shared" si="5"/>
        <v>0</v>
      </c>
      <c r="Q26" s="24">
        <f>(P26*(1/Hauptstelle!$J$53))+((L26/100)*Hauptstelle!$J$54)</f>
        <v>0</v>
      </c>
      <c r="R26" s="28">
        <f t="shared" si="6"/>
        <v>0</v>
      </c>
      <c r="S26" s="29">
        <f>R26/Hauptstelle!$R$48</f>
        <v>0</v>
      </c>
      <c r="T26" s="28">
        <f t="shared" si="7"/>
        <v>0</v>
      </c>
      <c r="U26" s="29">
        <f>T26/Hauptstelle!$T$48</f>
        <v>0</v>
      </c>
      <c r="V26" s="29">
        <f t="shared" si="8"/>
        <v>0</v>
      </c>
      <c r="W26" s="16">
        <f t="shared" si="9"/>
        <v>0</v>
      </c>
    </row>
    <row r="27" spans="1:23" x14ac:dyDescent="0.15">
      <c r="A27" s="16" t="s">
        <v>56</v>
      </c>
      <c r="B27" s="30">
        <v>28</v>
      </c>
      <c r="C27" s="30"/>
      <c r="D27" s="47">
        <f>C27/Hauptstelle!$E$51*100</f>
        <v>0</v>
      </c>
      <c r="E27" s="30"/>
      <c r="F27" s="47">
        <f>E27/Hauptstelle!$E$51*100</f>
        <v>0</v>
      </c>
      <c r="G27" s="19">
        <v>16.329999999999998</v>
      </c>
      <c r="H27" s="20" t="e">
        <f t="shared" si="0"/>
        <v>#DIV/0!</v>
      </c>
      <c r="I27" s="21" t="e">
        <f t="shared" si="1"/>
        <v>#DIV/0!</v>
      </c>
      <c r="J27" s="22">
        <v>30</v>
      </c>
      <c r="K27" s="23">
        <f t="shared" si="10"/>
        <v>8.5166666666666675</v>
      </c>
      <c r="L27" s="24" t="str">
        <f t="shared" si="2"/>
        <v>0</v>
      </c>
      <c r="M27" s="25">
        <f t="shared" si="3"/>
        <v>0</v>
      </c>
      <c r="N27" s="26">
        <f>ROUND(V27*Hauptstelle!$J$55, Hauptstelle!W52)</f>
        <v>0</v>
      </c>
      <c r="O27" s="27">
        <f t="shared" si="4"/>
        <v>0</v>
      </c>
      <c r="P27" s="24">
        <f t="shared" si="5"/>
        <v>0</v>
      </c>
      <c r="Q27" s="24">
        <f>(P27*(1/Hauptstelle!$J$53))+((L27/100)*Hauptstelle!$J$54)</f>
        <v>0</v>
      </c>
      <c r="R27" s="28">
        <f t="shared" si="6"/>
        <v>0</v>
      </c>
      <c r="S27" s="29">
        <f>R27/Hauptstelle!$R$48</f>
        <v>0</v>
      </c>
      <c r="T27" s="28">
        <f t="shared" si="7"/>
        <v>0</v>
      </c>
      <c r="U27" s="29">
        <f>T27/Hauptstelle!$T$48</f>
        <v>0</v>
      </c>
      <c r="V27" s="29">
        <f t="shared" si="8"/>
        <v>0</v>
      </c>
      <c r="W27" s="16">
        <f t="shared" si="9"/>
        <v>0</v>
      </c>
    </row>
    <row r="28" spans="1:23" x14ac:dyDescent="0.15">
      <c r="A28" s="16" t="s">
        <v>57</v>
      </c>
      <c r="B28" s="30">
        <v>28</v>
      </c>
      <c r="C28" s="30"/>
      <c r="D28" s="47">
        <f>C28/Hauptstelle!$E$51*100</f>
        <v>0</v>
      </c>
      <c r="E28" s="30"/>
      <c r="F28" s="47">
        <f>E28/Hauptstelle!$E$51*100</f>
        <v>0</v>
      </c>
      <c r="G28" s="19">
        <v>16.329999999999998</v>
      </c>
      <c r="H28" s="20" t="e">
        <f t="shared" si="0"/>
        <v>#DIV/0!</v>
      </c>
      <c r="I28" s="21" t="e">
        <f t="shared" si="1"/>
        <v>#DIV/0!</v>
      </c>
      <c r="J28" s="22">
        <v>30</v>
      </c>
      <c r="K28" s="23">
        <f t="shared" si="10"/>
        <v>8.5166666666666675</v>
      </c>
      <c r="L28" s="24" t="str">
        <f t="shared" si="2"/>
        <v>0</v>
      </c>
      <c r="M28" s="25">
        <f t="shared" si="3"/>
        <v>0</v>
      </c>
      <c r="N28" s="26">
        <f>ROUND(V28*Hauptstelle!$J$55, Hauptstelle!W52)</f>
        <v>0</v>
      </c>
      <c r="O28" s="27">
        <f t="shared" si="4"/>
        <v>0</v>
      </c>
      <c r="P28" s="24">
        <f t="shared" si="5"/>
        <v>0</v>
      </c>
      <c r="Q28" s="24">
        <f>(P28*(1/Hauptstelle!$J$53))+((L28/100)*Hauptstelle!$J$54)</f>
        <v>0</v>
      </c>
      <c r="R28" s="28">
        <f t="shared" si="6"/>
        <v>0</v>
      </c>
      <c r="S28" s="29">
        <f>R28/Hauptstelle!$R$48</f>
        <v>0</v>
      </c>
      <c r="T28" s="28">
        <f t="shared" si="7"/>
        <v>0</v>
      </c>
      <c r="U28" s="29">
        <f>T28/Hauptstelle!$T$48</f>
        <v>0</v>
      </c>
      <c r="V28" s="29">
        <f t="shared" si="8"/>
        <v>0</v>
      </c>
      <c r="W28" s="16">
        <f t="shared" si="9"/>
        <v>0</v>
      </c>
    </row>
    <row r="29" spans="1:23" x14ac:dyDescent="0.15">
      <c r="A29" s="16" t="s">
        <v>58</v>
      </c>
      <c r="B29" s="30">
        <v>28</v>
      </c>
      <c r="C29" s="30"/>
      <c r="D29" s="47">
        <f>C29/Hauptstelle!$E$51*100</f>
        <v>0</v>
      </c>
      <c r="E29" s="30"/>
      <c r="F29" s="47">
        <f>E29/Hauptstelle!$E$51*100</f>
        <v>0</v>
      </c>
      <c r="G29" s="19">
        <v>16.329999999999998</v>
      </c>
      <c r="H29" s="20" t="e">
        <f t="shared" si="0"/>
        <v>#DIV/0!</v>
      </c>
      <c r="I29" s="21" t="e">
        <f t="shared" si="1"/>
        <v>#DIV/0!</v>
      </c>
      <c r="J29" s="22">
        <v>30</v>
      </c>
      <c r="K29" s="23">
        <f t="shared" si="10"/>
        <v>8.5166666666666675</v>
      </c>
      <c r="L29" s="24" t="str">
        <f t="shared" si="2"/>
        <v>0</v>
      </c>
      <c r="M29" s="25">
        <f t="shared" si="3"/>
        <v>0</v>
      </c>
      <c r="N29" s="26">
        <f>ROUND(V29*Hauptstelle!$J$55, Hauptstelle!W52)</f>
        <v>0</v>
      </c>
      <c r="O29" s="27">
        <f t="shared" si="4"/>
        <v>0</v>
      </c>
      <c r="P29" s="24">
        <f t="shared" si="5"/>
        <v>0</v>
      </c>
      <c r="Q29" s="24">
        <f>(P29*(1/Hauptstelle!$J$53))+((L29/100)*Hauptstelle!$J$54)</f>
        <v>0</v>
      </c>
      <c r="R29" s="28">
        <f t="shared" si="6"/>
        <v>0</v>
      </c>
      <c r="S29" s="29">
        <f>R29/Hauptstelle!$R$48</f>
        <v>0</v>
      </c>
      <c r="T29" s="28">
        <f t="shared" si="7"/>
        <v>0</v>
      </c>
      <c r="U29" s="29">
        <f>T29/Hauptstelle!$T$48</f>
        <v>0</v>
      </c>
      <c r="V29" s="29">
        <f t="shared" si="8"/>
        <v>0</v>
      </c>
      <c r="W29" s="16">
        <f t="shared" si="9"/>
        <v>0</v>
      </c>
    </row>
    <row r="30" spans="1:23" x14ac:dyDescent="0.15">
      <c r="A30" s="16" t="s">
        <v>59</v>
      </c>
      <c r="B30" s="30">
        <v>28</v>
      </c>
      <c r="C30" s="30"/>
      <c r="D30" s="47">
        <f>C30/Hauptstelle!$E$51*100</f>
        <v>0</v>
      </c>
      <c r="E30" s="30"/>
      <c r="F30" s="47">
        <f>E30/Hauptstelle!$E$51*100</f>
        <v>0</v>
      </c>
      <c r="G30" s="19">
        <v>16.329999999999998</v>
      </c>
      <c r="H30" s="20" t="e">
        <f t="shared" si="0"/>
        <v>#DIV/0!</v>
      </c>
      <c r="I30" s="21" t="e">
        <f t="shared" si="1"/>
        <v>#DIV/0!</v>
      </c>
      <c r="J30" s="22">
        <v>30</v>
      </c>
      <c r="K30" s="23">
        <f t="shared" si="10"/>
        <v>8.5166666666666675</v>
      </c>
      <c r="L30" s="24" t="str">
        <f t="shared" si="2"/>
        <v>0</v>
      </c>
      <c r="M30" s="25">
        <f t="shared" si="3"/>
        <v>0</v>
      </c>
      <c r="N30" s="26">
        <f>ROUND(V30*Hauptstelle!$J$55, Hauptstelle!W52)</f>
        <v>0</v>
      </c>
      <c r="O30" s="27">
        <f t="shared" si="4"/>
        <v>0</v>
      </c>
      <c r="P30" s="24">
        <f t="shared" si="5"/>
        <v>0</v>
      </c>
      <c r="Q30" s="24">
        <f>(P30*(1/Hauptstelle!$J$53))+((L30/100)*Hauptstelle!$J$54)</f>
        <v>0</v>
      </c>
      <c r="R30" s="28">
        <f t="shared" si="6"/>
        <v>0</v>
      </c>
      <c r="S30" s="29">
        <f>R30/Hauptstelle!$R$48</f>
        <v>0</v>
      </c>
      <c r="T30" s="28">
        <f t="shared" si="7"/>
        <v>0</v>
      </c>
      <c r="U30" s="29">
        <f>T30/Hauptstelle!$T$48</f>
        <v>0</v>
      </c>
      <c r="V30" s="29">
        <f t="shared" si="8"/>
        <v>0</v>
      </c>
      <c r="W30" s="16">
        <f t="shared" si="9"/>
        <v>0</v>
      </c>
    </row>
    <row r="31" spans="1:23" x14ac:dyDescent="0.15">
      <c r="A31" s="16" t="s">
        <v>60</v>
      </c>
      <c r="B31" s="30">
        <v>28</v>
      </c>
      <c r="C31" s="30"/>
      <c r="D31" s="47">
        <f>C31/Hauptstelle!$E$51*100</f>
        <v>0</v>
      </c>
      <c r="E31" s="30"/>
      <c r="F31" s="47">
        <f>E31/Hauptstelle!$E$51*100</f>
        <v>0</v>
      </c>
      <c r="G31" s="19">
        <v>16.329999999999998</v>
      </c>
      <c r="H31" s="20" t="e">
        <f t="shared" si="0"/>
        <v>#DIV/0!</v>
      </c>
      <c r="I31" s="21" t="e">
        <f t="shared" si="1"/>
        <v>#DIV/0!</v>
      </c>
      <c r="J31" s="22">
        <v>30</v>
      </c>
      <c r="K31" s="23">
        <f t="shared" si="10"/>
        <v>8.5166666666666675</v>
      </c>
      <c r="L31" s="24" t="str">
        <f t="shared" si="2"/>
        <v>0</v>
      </c>
      <c r="M31" s="25">
        <f t="shared" si="3"/>
        <v>0</v>
      </c>
      <c r="N31" s="26">
        <f>ROUND(V31*Hauptstelle!$J$55, Hauptstelle!W52)</f>
        <v>0</v>
      </c>
      <c r="O31" s="27">
        <f t="shared" si="4"/>
        <v>0</v>
      </c>
      <c r="P31" s="24">
        <f t="shared" si="5"/>
        <v>0</v>
      </c>
      <c r="Q31" s="24">
        <f>(P31*(1/Hauptstelle!$J$53))+((L31/100)*Hauptstelle!$J$54)</f>
        <v>0</v>
      </c>
      <c r="R31" s="28">
        <f t="shared" si="6"/>
        <v>0</v>
      </c>
      <c r="S31" s="29">
        <f>R31/Hauptstelle!$R$48</f>
        <v>0</v>
      </c>
      <c r="T31" s="28">
        <f t="shared" si="7"/>
        <v>0</v>
      </c>
      <c r="U31" s="29">
        <f>T31/Hauptstelle!$T$48</f>
        <v>0</v>
      </c>
      <c r="V31" s="29">
        <f t="shared" si="8"/>
        <v>0</v>
      </c>
      <c r="W31" s="16">
        <f t="shared" si="9"/>
        <v>0</v>
      </c>
    </row>
    <row r="32" spans="1:23" x14ac:dyDescent="0.15">
      <c r="A32" s="16" t="s">
        <v>61</v>
      </c>
      <c r="B32" s="30">
        <v>28</v>
      </c>
      <c r="C32" s="30"/>
      <c r="D32" s="47">
        <f>C32/Hauptstelle!$E$51*100</f>
        <v>0</v>
      </c>
      <c r="E32" s="30"/>
      <c r="F32" s="47">
        <f>E32/Hauptstelle!$E$51*100</f>
        <v>0</v>
      </c>
      <c r="G32" s="19">
        <v>16.329999999999998</v>
      </c>
      <c r="H32" s="20" t="e">
        <f t="shared" si="0"/>
        <v>#DIV/0!</v>
      </c>
      <c r="I32" s="21" t="e">
        <f t="shared" si="1"/>
        <v>#DIV/0!</v>
      </c>
      <c r="J32" s="22">
        <v>30</v>
      </c>
      <c r="K32" s="23">
        <f t="shared" si="10"/>
        <v>8.5166666666666675</v>
      </c>
      <c r="L32" s="24" t="str">
        <f t="shared" si="2"/>
        <v>0</v>
      </c>
      <c r="M32" s="25">
        <f t="shared" si="3"/>
        <v>0</v>
      </c>
      <c r="N32" s="26">
        <f>ROUND(V32*Hauptstelle!$J$55, Hauptstelle!W52)</f>
        <v>0</v>
      </c>
      <c r="O32" s="27">
        <f t="shared" si="4"/>
        <v>0</v>
      </c>
      <c r="P32" s="24">
        <f t="shared" si="5"/>
        <v>0</v>
      </c>
      <c r="Q32" s="24">
        <f>(P32*(1/Hauptstelle!$J$53))+((L32/100)*Hauptstelle!$J$54)</f>
        <v>0</v>
      </c>
      <c r="R32" s="28">
        <f t="shared" si="6"/>
        <v>0</v>
      </c>
      <c r="S32" s="29">
        <f>R32/Hauptstelle!$R$48</f>
        <v>0</v>
      </c>
      <c r="T32" s="28">
        <f t="shared" si="7"/>
        <v>0</v>
      </c>
      <c r="U32" s="29">
        <f>T32/Hauptstelle!$T$48</f>
        <v>0</v>
      </c>
      <c r="V32" s="29">
        <f t="shared" si="8"/>
        <v>0</v>
      </c>
      <c r="W32" s="16">
        <f t="shared" si="9"/>
        <v>0</v>
      </c>
    </row>
    <row r="33" spans="1:23" x14ac:dyDescent="0.15">
      <c r="A33" s="16" t="s">
        <v>62</v>
      </c>
      <c r="B33" s="30">
        <v>28</v>
      </c>
      <c r="C33" s="30"/>
      <c r="D33" s="47">
        <f>C33/Hauptstelle!$E$51*100</f>
        <v>0</v>
      </c>
      <c r="E33" s="30"/>
      <c r="F33" s="47">
        <f>E33/Hauptstelle!$E$51*100</f>
        <v>0</v>
      </c>
      <c r="G33" s="19">
        <v>16.329999999999998</v>
      </c>
      <c r="H33" s="20" t="e">
        <f t="shared" si="0"/>
        <v>#DIV/0!</v>
      </c>
      <c r="I33" s="21" t="e">
        <f t="shared" si="1"/>
        <v>#DIV/0!</v>
      </c>
      <c r="J33" s="22">
        <v>30</v>
      </c>
      <c r="K33" s="23">
        <f t="shared" si="10"/>
        <v>8.5166666666666675</v>
      </c>
      <c r="L33" s="24" t="str">
        <f t="shared" si="2"/>
        <v>0</v>
      </c>
      <c r="M33" s="25">
        <f t="shared" si="3"/>
        <v>0</v>
      </c>
      <c r="N33" s="26">
        <f>ROUND(V33*Hauptstelle!$J$55, Hauptstelle!W52)</f>
        <v>0</v>
      </c>
      <c r="O33" s="27">
        <f t="shared" si="4"/>
        <v>0</v>
      </c>
      <c r="P33" s="24">
        <f t="shared" si="5"/>
        <v>0</v>
      </c>
      <c r="Q33" s="24">
        <f>(P33*(1/Hauptstelle!$J$53))+((L33/100)*Hauptstelle!$J$54)</f>
        <v>0</v>
      </c>
      <c r="R33" s="28">
        <f t="shared" si="6"/>
        <v>0</v>
      </c>
      <c r="S33" s="29">
        <f>R33/Hauptstelle!$R$48</f>
        <v>0</v>
      </c>
      <c r="T33" s="28">
        <f t="shared" si="7"/>
        <v>0</v>
      </c>
      <c r="U33" s="29">
        <f>T33/Hauptstelle!$T$48</f>
        <v>0</v>
      </c>
      <c r="V33" s="29">
        <f t="shared" si="8"/>
        <v>0</v>
      </c>
      <c r="W33" s="16">
        <f t="shared" si="9"/>
        <v>0</v>
      </c>
    </row>
    <row r="34" spans="1:23" x14ac:dyDescent="0.15">
      <c r="A34" s="16" t="s">
        <v>63</v>
      </c>
      <c r="B34" s="30">
        <v>28</v>
      </c>
      <c r="C34" s="30"/>
      <c r="D34" s="47">
        <f>C34/Hauptstelle!$E$51*100</f>
        <v>0</v>
      </c>
      <c r="E34" s="30"/>
      <c r="F34" s="47">
        <f>E34/Hauptstelle!$E$51*100</f>
        <v>0</v>
      </c>
      <c r="G34" s="19">
        <v>16.329999999999998</v>
      </c>
      <c r="H34" s="20" t="e">
        <f t="shared" si="0"/>
        <v>#DIV/0!</v>
      </c>
      <c r="I34" s="21" t="e">
        <f t="shared" si="1"/>
        <v>#DIV/0!</v>
      </c>
      <c r="J34" s="22">
        <v>30</v>
      </c>
      <c r="K34" s="23">
        <f t="shared" si="10"/>
        <v>8.5166666666666675</v>
      </c>
      <c r="L34" s="24" t="str">
        <f t="shared" si="2"/>
        <v>0</v>
      </c>
      <c r="M34" s="25">
        <f t="shared" si="3"/>
        <v>0</v>
      </c>
      <c r="N34" s="26">
        <f>ROUND(V34*Hauptstelle!$J$55, Hauptstelle!W52)</f>
        <v>0</v>
      </c>
      <c r="O34" s="27">
        <f t="shared" si="4"/>
        <v>0</v>
      </c>
      <c r="P34" s="24">
        <f t="shared" si="5"/>
        <v>0</v>
      </c>
      <c r="Q34" s="24">
        <f>(P34*(1/Hauptstelle!$J$53))+((L34/100)*Hauptstelle!$J$54)</f>
        <v>0</v>
      </c>
      <c r="R34" s="28">
        <f t="shared" si="6"/>
        <v>0</v>
      </c>
      <c r="S34" s="29">
        <f>R34/Hauptstelle!$R$48</f>
        <v>0</v>
      </c>
      <c r="T34" s="28">
        <f t="shared" si="7"/>
        <v>0</v>
      </c>
      <c r="U34" s="29">
        <f>T34/Hauptstelle!$T$48</f>
        <v>0</v>
      </c>
      <c r="V34" s="29">
        <f t="shared" si="8"/>
        <v>0</v>
      </c>
      <c r="W34" s="16">
        <f t="shared" si="9"/>
        <v>0</v>
      </c>
    </row>
    <row r="35" spans="1:23" x14ac:dyDescent="0.15">
      <c r="A35" s="16" t="s">
        <v>64</v>
      </c>
      <c r="B35" s="30">
        <v>28</v>
      </c>
      <c r="C35" s="30"/>
      <c r="D35" s="47">
        <f>C35/Hauptstelle!$E$51*100</f>
        <v>0</v>
      </c>
      <c r="E35" s="30"/>
      <c r="F35" s="47">
        <f>E35/Hauptstelle!$E$51*100</f>
        <v>0</v>
      </c>
      <c r="G35" s="19">
        <v>16.329999999999998</v>
      </c>
      <c r="H35" s="20" t="e">
        <f t="shared" si="0"/>
        <v>#DIV/0!</v>
      </c>
      <c r="I35" s="21" t="e">
        <f t="shared" si="1"/>
        <v>#DIV/0!</v>
      </c>
      <c r="J35" s="22">
        <v>30</v>
      </c>
      <c r="K35" s="23">
        <f t="shared" si="10"/>
        <v>8.5166666666666675</v>
      </c>
      <c r="L35" s="24" t="str">
        <f t="shared" si="2"/>
        <v>0</v>
      </c>
      <c r="M35" s="25">
        <f t="shared" si="3"/>
        <v>0</v>
      </c>
      <c r="N35" s="26">
        <f>ROUND(V35*Hauptstelle!$J$55, Hauptstelle!W52)</f>
        <v>0</v>
      </c>
      <c r="O35" s="27">
        <f t="shared" si="4"/>
        <v>0</v>
      </c>
      <c r="P35" s="24">
        <f t="shared" si="5"/>
        <v>0</v>
      </c>
      <c r="Q35" s="24">
        <f>(P35*(1/Hauptstelle!$J$53))+((L35/100)*Hauptstelle!$J$54)</f>
        <v>0</v>
      </c>
      <c r="R35" s="28">
        <f t="shared" si="6"/>
        <v>0</v>
      </c>
      <c r="S35" s="29">
        <f>R35/Hauptstelle!$R$48</f>
        <v>0</v>
      </c>
      <c r="T35" s="28">
        <f t="shared" si="7"/>
        <v>0</v>
      </c>
      <c r="U35" s="29">
        <f>T35/Hauptstelle!$T$48</f>
        <v>0</v>
      </c>
      <c r="V35" s="29">
        <f t="shared" si="8"/>
        <v>0</v>
      </c>
      <c r="W35" s="16">
        <f t="shared" si="9"/>
        <v>0</v>
      </c>
    </row>
    <row r="36" spans="1:23" x14ac:dyDescent="0.15">
      <c r="A36" s="16" t="s">
        <v>65</v>
      </c>
      <c r="B36" s="30">
        <v>28</v>
      </c>
      <c r="C36" s="30"/>
      <c r="D36" s="47">
        <f>C36/Hauptstelle!$E$51*100</f>
        <v>0</v>
      </c>
      <c r="E36" s="30"/>
      <c r="F36" s="47">
        <f>E36/Hauptstelle!$E$51*100</f>
        <v>0</v>
      </c>
      <c r="G36" s="19">
        <v>16.329999999999998</v>
      </c>
      <c r="H36" s="20" t="e">
        <f t="shared" si="0"/>
        <v>#DIV/0!</v>
      </c>
      <c r="I36" s="21" t="e">
        <f t="shared" si="1"/>
        <v>#DIV/0!</v>
      </c>
      <c r="J36" s="22">
        <v>30</v>
      </c>
      <c r="K36" s="23">
        <f t="shared" si="10"/>
        <v>8.5166666666666675</v>
      </c>
      <c r="L36" s="24" t="str">
        <f t="shared" si="2"/>
        <v>0</v>
      </c>
      <c r="M36" s="25">
        <f t="shared" si="3"/>
        <v>0</v>
      </c>
      <c r="N36" s="26">
        <f>ROUND(V36*Hauptstelle!$J$55, Hauptstelle!W52)</f>
        <v>0</v>
      </c>
      <c r="O36" s="27">
        <f t="shared" si="4"/>
        <v>0</v>
      </c>
      <c r="P36" s="24">
        <f t="shared" si="5"/>
        <v>0</v>
      </c>
      <c r="Q36" s="24">
        <f>(P36*(1/Hauptstelle!$J$53))+((L36/100)*Hauptstelle!$J$54)</f>
        <v>0</v>
      </c>
      <c r="R36" s="28">
        <f t="shared" si="6"/>
        <v>0</v>
      </c>
      <c r="S36" s="29">
        <f>R36/Hauptstelle!$R$48</f>
        <v>0</v>
      </c>
      <c r="T36" s="28">
        <f t="shared" si="7"/>
        <v>0</v>
      </c>
      <c r="U36" s="29">
        <f>T36/Hauptstelle!$T$48</f>
        <v>0</v>
      </c>
      <c r="V36" s="29">
        <f t="shared" si="8"/>
        <v>0</v>
      </c>
      <c r="W36" s="16">
        <f t="shared" si="9"/>
        <v>0</v>
      </c>
    </row>
    <row r="37" spans="1:23" x14ac:dyDescent="0.15">
      <c r="A37" s="32" t="s">
        <v>7</v>
      </c>
      <c r="B37" s="32">
        <f>IF(E37=0,SUM(B2:B36)/35,W37/E37)</f>
        <v>28.2</v>
      </c>
      <c r="C37" s="32">
        <f>SUM(C2:C36)</f>
        <v>0</v>
      </c>
      <c r="D37" s="32"/>
      <c r="E37" s="32">
        <f>SUM(E2:E36)</f>
        <v>0</v>
      </c>
      <c r="F37" s="32"/>
      <c r="G37" s="94"/>
      <c r="H37" s="34" t="e">
        <f>E37/C37</f>
        <v>#DIV/0!</v>
      </c>
      <c r="I37" s="95" t="e">
        <f t="shared" si="1"/>
        <v>#DIV/0!</v>
      </c>
      <c r="J37" s="96"/>
      <c r="K37" s="96"/>
      <c r="L37" s="32">
        <f>SUM(L2:L36)</f>
        <v>0</v>
      </c>
      <c r="M37" s="97"/>
      <c r="N37" s="38">
        <f>SUM(N2:N36)</f>
        <v>0</v>
      </c>
      <c r="O37" s="39">
        <f>SUM(O2:O36)</f>
        <v>0</v>
      </c>
      <c r="P37" s="40"/>
      <c r="Q37" s="41">
        <f>SUM(P2:P36)</f>
        <v>0</v>
      </c>
      <c r="R37" s="42">
        <f>SUM(R2:R36)</f>
        <v>0</v>
      </c>
      <c r="S37" s="43"/>
      <c r="T37" s="42">
        <f>SUM(T2:T36)</f>
        <v>0</v>
      </c>
      <c r="U37" s="43"/>
      <c r="V37" s="43"/>
      <c r="W37" s="16">
        <f>SUM(W2:W36)</f>
        <v>0</v>
      </c>
    </row>
  </sheetData>
  <phoneticPr fontId="2" type="noConversion"/>
  <pageMargins left="0.78740157499999996" right="0.78740157499999996" top="0.984251969" bottom="0.984251969" header="0.4921259845" footer="0.4921259845"/>
  <pageSetup paperSize="9" orientation="landscape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7"/>
  <sheetViews>
    <sheetView zoomScale="125" workbookViewId="0">
      <selection activeCell="C2" sqref="C2"/>
    </sheetView>
  </sheetViews>
  <sheetFormatPr baseColWidth="10" defaultColWidth="11.5" defaultRowHeight="11" x14ac:dyDescent="0.15"/>
  <cols>
    <col min="1" max="1" width="19.33203125" style="93" customWidth="1"/>
    <col min="2" max="2" width="6" style="93" customWidth="1"/>
    <col min="3" max="3" width="6.83203125" style="93" bestFit="1" customWidth="1"/>
    <col min="4" max="4" width="7.1640625" style="93" bestFit="1" customWidth="1"/>
    <col min="5" max="5" width="8" style="93" bestFit="1" customWidth="1"/>
    <col min="6" max="6" width="7.1640625" style="93" bestFit="1" customWidth="1"/>
    <col min="7" max="7" width="7.33203125" style="93" bestFit="1" customWidth="1"/>
    <col min="8" max="8" width="6.6640625" style="93" bestFit="1" customWidth="1"/>
    <col min="9" max="9" width="8.33203125" style="93" bestFit="1" customWidth="1"/>
    <col min="10" max="10" width="12.5" style="93" bestFit="1" customWidth="1"/>
    <col min="11" max="11" width="6.33203125" style="93" bestFit="1" customWidth="1"/>
    <col min="12" max="12" width="6.83203125" style="93" bestFit="1" customWidth="1"/>
    <col min="13" max="13" width="6" style="93" bestFit="1" customWidth="1"/>
    <col min="14" max="14" width="14.33203125" style="93" bestFit="1" customWidth="1"/>
    <col min="15" max="22" width="13.5" style="93" bestFit="1" customWidth="1"/>
    <col min="23" max="23" width="12.6640625" style="93" customWidth="1"/>
    <col min="24" max="16384" width="11.5" style="93"/>
  </cols>
  <sheetData>
    <row r="1" spans="1:23" ht="36" x14ac:dyDescent="0.15">
      <c r="A1" s="1" t="s">
        <v>17</v>
      </c>
      <c r="B1" s="91" t="s">
        <v>107</v>
      </c>
      <c r="C1" s="2" t="s">
        <v>38</v>
      </c>
      <c r="D1" s="4" t="s">
        <v>94</v>
      </c>
      <c r="E1" s="3" t="s">
        <v>8</v>
      </c>
      <c r="F1" s="4" t="s">
        <v>94</v>
      </c>
      <c r="G1" s="5" t="s">
        <v>77</v>
      </c>
      <c r="H1" s="6" t="s">
        <v>91</v>
      </c>
      <c r="I1" s="7" t="s">
        <v>89</v>
      </c>
      <c r="J1" s="7" t="s">
        <v>90</v>
      </c>
      <c r="K1" s="7" t="s">
        <v>92</v>
      </c>
      <c r="L1" s="8" t="s">
        <v>93</v>
      </c>
      <c r="M1" s="9" t="s">
        <v>76</v>
      </c>
      <c r="N1" s="92" t="s">
        <v>87</v>
      </c>
      <c r="O1" s="11" t="s">
        <v>79</v>
      </c>
      <c r="P1" s="12" t="s">
        <v>80</v>
      </c>
      <c r="Q1" s="12" t="s">
        <v>81</v>
      </c>
      <c r="R1" s="13" t="s">
        <v>82</v>
      </c>
      <c r="S1" s="14" t="s">
        <v>83</v>
      </c>
      <c r="T1" s="13" t="s">
        <v>84</v>
      </c>
      <c r="U1" s="14" t="s">
        <v>85</v>
      </c>
      <c r="V1" s="14" t="s">
        <v>86</v>
      </c>
      <c r="W1" s="15" t="s">
        <v>108</v>
      </c>
    </row>
    <row r="2" spans="1:23" x14ac:dyDescent="0.15">
      <c r="A2" s="16" t="s">
        <v>0</v>
      </c>
      <c r="B2" s="30">
        <v>28</v>
      </c>
      <c r="C2" s="30"/>
      <c r="D2" s="47">
        <f>C2/Hauptstelle!$E$51*100</f>
        <v>0</v>
      </c>
      <c r="E2" s="30"/>
      <c r="F2" s="47">
        <f>E2/Hauptstelle!$E$51*100</f>
        <v>0</v>
      </c>
      <c r="G2" s="19">
        <v>19.61</v>
      </c>
      <c r="H2" s="20" t="e">
        <f t="shared" ref="H2:H36" si="0">E2/C2</f>
        <v>#DIV/0!</v>
      </c>
      <c r="I2" s="21" t="e">
        <f t="shared" ref="I2:I37" si="1">((365-(H2*B2))*100)/365</f>
        <v>#DIV/0!</v>
      </c>
      <c r="J2" s="22">
        <v>78</v>
      </c>
      <c r="K2" s="23">
        <f>((100-J2)*365)/(100*30)</f>
        <v>2.6766666666666667</v>
      </c>
      <c r="L2" s="24" t="str">
        <f t="shared" ref="L2:L36" si="2">IF($O$37=0,"0",(O2/$O$37)*$C$37)</f>
        <v>0</v>
      </c>
      <c r="M2" s="25">
        <f t="shared" ref="M2:M36" si="3">L2-C2</f>
        <v>0</v>
      </c>
      <c r="N2" s="26">
        <f>ROUND(V2*Hauptstelle!$J$55, Hauptstelle!W52)</f>
        <v>0</v>
      </c>
      <c r="O2" s="27">
        <f t="shared" ref="O2:O36" si="4">E2/K2</f>
        <v>0</v>
      </c>
      <c r="P2" s="24">
        <f t="shared" ref="P2:P36" si="5">IF(M2&lt;0,0,M2)</f>
        <v>0</v>
      </c>
      <c r="Q2" s="24">
        <f>(P2*(1/Hauptstelle!$J$53))+((L2/100)*Hauptstelle!$J$54)</f>
        <v>0</v>
      </c>
      <c r="R2" s="28">
        <f t="shared" ref="R2:R36" si="6">Q2*G2</f>
        <v>0</v>
      </c>
      <c r="S2" s="29">
        <f>R2/Hauptstelle!$R$48</f>
        <v>0</v>
      </c>
      <c r="T2" s="28">
        <f t="shared" ref="T2:T36" si="7">E2*G2</f>
        <v>0</v>
      </c>
      <c r="U2" s="29">
        <f>T2/Hauptstelle!$T$48</f>
        <v>0</v>
      </c>
      <c r="V2" s="29">
        <f t="shared" ref="V2:V36" si="8">(S2+U2)/2</f>
        <v>0</v>
      </c>
      <c r="W2" s="16">
        <f t="shared" ref="W2:W36" si="9">B2*E2</f>
        <v>0</v>
      </c>
    </row>
    <row r="3" spans="1:23" x14ac:dyDescent="0.15">
      <c r="A3" s="16" t="s">
        <v>1</v>
      </c>
      <c r="B3" s="30">
        <v>28</v>
      </c>
      <c r="C3" s="30"/>
      <c r="D3" s="47">
        <f>C3/Hauptstelle!$E$51*100</f>
        <v>0</v>
      </c>
      <c r="E3" s="30"/>
      <c r="F3" s="47">
        <f>E3/Hauptstelle!$E$51*100</f>
        <v>0</v>
      </c>
      <c r="G3" s="19">
        <v>15.41</v>
      </c>
      <c r="H3" s="20" t="e">
        <f t="shared" si="0"/>
        <v>#DIV/0!</v>
      </c>
      <c r="I3" s="21" t="e">
        <f t="shared" si="1"/>
        <v>#DIV/0!</v>
      </c>
      <c r="J3" s="22">
        <v>60</v>
      </c>
      <c r="K3" s="23">
        <f t="shared" ref="K3:K36" si="10">((100-J3)*365)/(100*30)</f>
        <v>4.8666666666666663</v>
      </c>
      <c r="L3" s="24" t="str">
        <f t="shared" si="2"/>
        <v>0</v>
      </c>
      <c r="M3" s="25">
        <f t="shared" si="3"/>
        <v>0</v>
      </c>
      <c r="N3" s="26">
        <f>ROUND(V3*Hauptstelle!$J$55, Hauptstelle!W52)</f>
        <v>0</v>
      </c>
      <c r="O3" s="27">
        <f t="shared" si="4"/>
        <v>0</v>
      </c>
      <c r="P3" s="24">
        <f t="shared" si="5"/>
        <v>0</v>
      </c>
      <c r="Q3" s="24">
        <f>(P3*(1/Hauptstelle!$J$53))+((L3/100)*Hauptstelle!$J$54)</f>
        <v>0</v>
      </c>
      <c r="R3" s="28">
        <f t="shared" si="6"/>
        <v>0</v>
      </c>
      <c r="S3" s="29">
        <f>R3/Hauptstelle!$R$48</f>
        <v>0</v>
      </c>
      <c r="T3" s="28">
        <f t="shared" si="7"/>
        <v>0</v>
      </c>
      <c r="U3" s="29">
        <f>T3/Hauptstelle!$T$48</f>
        <v>0</v>
      </c>
      <c r="V3" s="29">
        <f t="shared" si="8"/>
        <v>0</v>
      </c>
      <c r="W3" s="16">
        <f t="shared" si="9"/>
        <v>0</v>
      </c>
    </row>
    <row r="4" spans="1:23" x14ac:dyDescent="0.15">
      <c r="A4" s="16" t="s">
        <v>2</v>
      </c>
      <c r="B4" s="30">
        <v>28</v>
      </c>
      <c r="C4" s="30"/>
      <c r="D4" s="47">
        <f>C4/Hauptstelle!$E$51*100</f>
        <v>0</v>
      </c>
      <c r="E4" s="30"/>
      <c r="F4" s="47">
        <f>E4/Hauptstelle!$E$51*100</f>
        <v>0</v>
      </c>
      <c r="G4" s="19">
        <v>10.29</v>
      </c>
      <c r="H4" s="20" t="e">
        <f t="shared" si="0"/>
        <v>#DIV/0!</v>
      </c>
      <c r="I4" s="21" t="e">
        <f t="shared" si="1"/>
        <v>#DIV/0!</v>
      </c>
      <c r="J4" s="22">
        <v>60</v>
      </c>
      <c r="K4" s="23">
        <f t="shared" si="10"/>
        <v>4.8666666666666663</v>
      </c>
      <c r="L4" s="24" t="str">
        <f t="shared" si="2"/>
        <v>0</v>
      </c>
      <c r="M4" s="25">
        <f t="shared" si="3"/>
        <v>0</v>
      </c>
      <c r="N4" s="26">
        <f>ROUND(V4*Hauptstelle!$J$55, Hauptstelle!W52)</f>
        <v>0</v>
      </c>
      <c r="O4" s="27">
        <f t="shared" si="4"/>
        <v>0</v>
      </c>
      <c r="P4" s="24">
        <f t="shared" si="5"/>
        <v>0</v>
      </c>
      <c r="Q4" s="24">
        <f>(P4*(1/Hauptstelle!$J$53))+((L4/100)*Hauptstelle!$J$54)</f>
        <v>0</v>
      </c>
      <c r="R4" s="28">
        <f t="shared" si="6"/>
        <v>0</v>
      </c>
      <c r="S4" s="29">
        <f>R4/Hauptstelle!$R$48</f>
        <v>0</v>
      </c>
      <c r="T4" s="28">
        <f t="shared" si="7"/>
        <v>0</v>
      </c>
      <c r="U4" s="29">
        <f>T4/Hauptstelle!$T$48</f>
        <v>0</v>
      </c>
      <c r="V4" s="29">
        <f t="shared" si="8"/>
        <v>0</v>
      </c>
      <c r="W4" s="16">
        <f t="shared" si="9"/>
        <v>0</v>
      </c>
    </row>
    <row r="5" spans="1:23" x14ac:dyDescent="0.15">
      <c r="A5" s="16" t="s">
        <v>3</v>
      </c>
      <c r="B5" s="30">
        <v>28</v>
      </c>
      <c r="C5" s="30"/>
      <c r="D5" s="47">
        <f>C5/Hauptstelle!$E$51*100</f>
        <v>0</v>
      </c>
      <c r="E5" s="30"/>
      <c r="F5" s="47">
        <f>E5/Hauptstelle!$E$51*100</f>
        <v>0</v>
      </c>
      <c r="G5" s="19">
        <v>12.78</v>
      </c>
      <c r="H5" s="20" t="e">
        <f t="shared" si="0"/>
        <v>#DIV/0!</v>
      </c>
      <c r="I5" s="21" t="e">
        <f t="shared" si="1"/>
        <v>#DIV/0!</v>
      </c>
      <c r="J5" s="22">
        <v>52</v>
      </c>
      <c r="K5" s="23">
        <f t="shared" si="10"/>
        <v>5.84</v>
      </c>
      <c r="L5" s="24" t="str">
        <f t="shared" si="2"/>
        <v>0</v>
      </c>
      <c r="M5" s="25">
        <f t="shared" si="3"/>
        <v>0</v>
      </c>
      <c r="N5" s="26">
        <f>ROUND(V5*Hauptstelle!$J$55, Hauptstelle!W52)</f>
        <v>0</v>
      </c>
      <c r="O5" s="27">
        <f t="shared" si="4"/>
        <v>0</v>
      </c>
      <c r="P5" s="24">
        <f t="shared" si="5"/>
        <v>0</v>
      </c>
      <c r="Q5" s="24">
        <f>(P5*(1/Hauptstelle!$J$53))+((L5/100)*Hauptstelle!$J$54)</f>
        <v>0</v>
      </c>
      <c r="R5" s="28">
        <f t="shared" si="6"/>
        <v>0</v>
      </c>
      <c r="S5" s="29">
        <f>R5/Hauptstelle!$R$48</f>
        <v>0</v>
      </c>
      <c r="T5" s="28">
        <f t="shared" si="7"/>
        <v>0</v>
      </c>
      <c r="U5" s="29">
        <f>T5/Hauptstelle!$T$48</f>
        <v>0</v>
      </c>
      <c r="V5" s="29">
        <f t="shared" si="8"/>
        <v>0</v>
      </c>
      <c r="W5" s="16">
        <f t="shared" si="9"/>
        <v>0</v>
      </c>
    </row>
    <row r="6" spans="1:23" x14ac:dyDescent="0.15">
      <c r="A6" s="16" t="s">
        <v>4</v>
      </c>
      <c r="B6" s="30">
        <v>28</v>
      </c>
      <c r="C6" s="30"/>
      <c r="D6" s="47">
        <f>C6/Hauptstelle!$E$51*100</f>
        <v>0</v>
      </c>
      <c r="E6" s="30"/>
      <c r="F6" s="47">
        <f>E6/Hauptstelle!$E$51*100</f>
        <v>0</v>
      </c>
      <c r="G6" s="19">
        <v>51.13</v>
      </c>
      <c r="H6" s="20" t="e">
        <f t="shared" si="0"/>
        <v>#DIV/0!</v>
      </c>
      <c r="I6" s="21" t="e">
        <f t="shared" si="1"/>
        <v>#DIV/0!</v>
      </c>
      <c r="J6" s="22">
        <v>73</v>
      </c>
      <c r="K6" s="23">
        <f t="shared" si="10"/>
        <v>3.2850000000000001</v>
      </c>
      <c r="L6" s="24" t="str">
        <f t="shared" si="2"/>
        <v>0</v>
      </c>
      <c r="M6" s="25">
        <f t="shared" si="3"/>
        <v>0</v>
      </c>
      <c r="N6" s="26">
        <f>ROUND(V6*Hauptstelle!$J$55, Hauptstelle!W52)</f>
        <v>0</v>
      </c>
      <c r="O6" s="27">
        <f t="shared" si="4"/>
        <v>0</v>
      </c>
      <c r="P6" s="24">
        <f t="shared" si="5"/>
        <v>0</v>
      </c>
      <c r="Q6" s="24">
        <f>(P6*(1/Hauptstelle!$J$53))+((L6/100)*Hauptstelle!$J$54)</f>
        <v>0</v>
      </c>
      <c r="R6" s="28">
        <f t="shared" si="6"/>
        <v>0</v>
      </c>
      <c r="S6" s="29">
        <f>R6/Hauptstelle!$R$48</f>
        <v>0</v>
      </c>
      <c r="T6" s="28">
        <f t="shared" si="7"/>
        <v>0</v>
      </c>
      <c r="U6" s="29">
        <f>T6/Hauptstelle!$T$48</f>
        <v>0</v>
      </c>
      <c r="V6" s="29">
        <f t="shared" si="8"/>
        <v>0</v>
      </c>
      <c r="W6" s="16">
        <f t="shared" si="9"/>
        <v>0</v>
      </c>
    </row>
    <row r="7" spans="1:23" x14ac:dyDescent="0.15">
      <c r="A7" s="16" t="s">
        <v>40</v>
      </c>
      <c r="B7" s="30">
        <v>28</v>
      </c>
      <c r="C7" s="30"/>
      <c r="D7" s="47">
        <f>C7/Hauptstelle!$E$51*100</f>
        <v>0</v>
      </c>
      <c r="E7" s="30"/>
      <c r="F7" s="47">
        <f>E7/Hauptstelle!$E$51*100</f>
        <v>0</v>
      </c>
      <c r="G7" s="19">
        <v>16.87</v>
      </c>
      <c r="H7" s="20" t="e">
        <f t="shared" si="0"/>
        <v>#DIV/0!</v>
      </c>
      <c r="I7" s="21" t="e">
        <f t="shared" si="1"/>
        <v>#DIV/0!</v>
      </c>
      <c r="J7" s="22">
        <v>50</v>
      </c>
      <c r="K7" s="23">
        <f t="shared" si="10"/>
        <v>6.083333333333333</v>
      </c>
      <c r="L7" s="24" t="str">
        <f t="shared" si="2"/>
        <v>0</v>
      </c>
      <c r="M7" s="25">
        <f t="shared" si="3"/>
        <v>0</v>
      </c>
      <c r="N7" s="26">
        <f>ROUND(V7*Hauptstelle!$J$55, Hauptstelle!W52)</f>
        <v>0</v>
      </c>
      <c r="O7" s="27">
        <f t="shared" si="4"/>
        <v>0</v>
      </c>
      <c r="P7" s="24">
        <f t="shared" si="5"/>
        <v>0</v>
      </c>
      <c r="Q7" s="24">
        <f>(P7*(1/Hauptstelle!$J$53))+((L7/100)*Hauptstelle!$J$54)</f>
        <v>0</v>
      </c>
      <c r="R7" s="28">
        <f t="shared" si="6"/>
        <v>0</v>
      </c>
      <c r="S7" s="29">
        <f>R7/Hauptstelle!$R$48</f>
        <v>0</v>
      </c>
      <c r="T7" s="28">
        <f t="shared" si="7"/>
        <v>0</v>
      </c>
      <c r="U7" s="29">
        <f>T7/Hauptstelle!$T$48</f>
        <v>0</v>
      </c>
      <c r="V7" s="29">
        <f t="shared" si="8"/>
        <v>0</v>
      </c>
      <c r="W7" s="16">
        <f t="shared" si="9"/>
        <v>0</v>
      </c>
    </row>
    <row r="8" spans="1:23" x14ac:dyDescent="0.15">
      <c r="A8" s="16" t="s">
        <v>41</v>
      </c>
      <c r="B8" s="30">
        <v>28</v>
      </c>
      <c r="C8" s="30"/>
      <c r="D8" s="47">
        <f>C8/Hauptstelle!$E$51*100</f>
        <v>0</v>
      </c>
      <c r="E8" s="30"/>
      <c r="F8" s="47">
        <f>E8/Hauptstelle!$E$51*100</f>
        <v>0</v>
      </c>
      <c r="G8" s="19">
        <v>50</v>
      </c>
      <c r="H8" s="20" t="e">
        <f t="shared" si="0"/>
        <v>#DIV/0!</v>
      </c>
      <c r="I8" s="21" t="e">
        <f t="shared" si="1"/>
        <v>#DIV/0!</v>
      </c>
      <c r="J8" s="22">
        <v>50</v>
      </c>
      <c r="K8" s="23">
        <f t="shared" si="10"/>
        <v>6.083333333333333</v>
      </c>
      <c r="L8" s="24" t="str">
        <f t="shared" si="2"/>
        <v>0</v>
      </c>
      <c r="M8" s="25">
        <f t="shared" si="3"/>
        <v>0</v>
      </c>
      <c r="N8" s="26">
        <f>ROUND(V8*Hauptstelle!$J$55, Hauptstelle!W52)</f>
        <v>0</v>
      </c>
      <c r="O8" s="27">
        <f t="shared" si="4"/>
        <v>0</v>
      </c>
      <c r="P8" s="24">
        <f t="shared" si="5"/>
        <v>0</v>
      </c>
      <c r="Q8" s="24">
        <f>(P8*(1/Hauptstelle!$J$53))+((L8/100)*Hauptstelle!$J$54)</f>
        <v>0</v>
      </c>
      <c r="R8" s="28">
        <f t="shared" si="6"/>
        <v>0</v>
      </c>
      <c r="S8" s="29">
        <f>R8/Hauptstelle!$R$48</f>
        <v>0</v>
      </c>
      <c r="T8" s="28">
        <f t="shared" si="7"/>
        <v>0</v>
      </c>
      <c r="U8" s="29">
        <f>T8/Hauptstelle!$T$48</f>
        <v>0</v>
      </c>
      <c r="V8" s="29">
        <f t="shared" si="8"/>
        <v>0</v>
      </c>
      <c r="W8" s="16">
        <f t="shared" si="9"/>
        <v>0</v>
      </c>
    </row>
    <row r="9" spans="1:23" x14ac:dyDescent="0.15">
      <c r="A9" s="16" t="s">
        <v>42</v>
      </c>
      <c r="B9" s="30">
        <v>28</v>
      </c>
      <c r="C9" s="30"/>
      <c r="D9" s="47">
        <f>C9/Hauptstelle!$E$51*100</f>
        <v>0</v>
      </c>
      <c r="E9" s="30"/>
      <c r="F9" s="47">
        <f>E9/Hauptstelle!$E$51*100</f>
        <v>0</v>
      </c>
      <c r="G9" s="19">
        <v>9</v>
      </c>
      <c r="H9" s="20" t="e">
        <f t="shared" si="0"/>
        <v>#DIV/0!</v>
      </c>
      <c r="I9" s="21" t="e">
        <f t="shared" si="1"/>
        <v>#DIV/0!</v>
      </c>
      <c r="J9" s="22">
        <v>47</v>
      </c>
      <c r="K9" s="23">
        <f t="shared" si="10"/>
        <v>6.4483333333333333</v>
      </c>
      <c r="L9" s="24" t="str">
        <f t="shared" si="2"/>
        <v>0</v>
      </c>
      <c r="M9" s="25">
        <f t="shared" si="3"/>
        <v>0</v>
      </c>
      <c r="N9" s="26">
        <f>ROUND(V9*Hauptstelle!$J$55, Hauptstelle!W52)</f>
        <v>0</v>
      </c>
      <c r="O9" s="27">
        <f t="shared" si="4"/>
        <v>0</v>
      </c>
      <c r="P9" s="24">
        <f t="shared" si="5"/>
        <v>0</v>
      </c>
      <c r="Q9" s="24">
        <f>(P9*(1/Hauptstelle!$J$53))+((L9/100)*Hauptstelle!$J$54)</f>
        <v>0</v>
      </c>
      <c r="R9" s="28">
        <f t="shared" si="6"/>
        <v>0</v>
      </c>
      <c r="S9" s="29">
        <f>R9/Hauptstelle!$R$48</f>
        <v>0</v>
      </c>
      <c r="T9" s="28">
        <f t="shared" si="7"/>
        <v>0</v>
      </c>
      <c r="U9" s="29">
        <f>T9/Hauptstelle!$T$48</f>
        <v>0</v>
      </c>
      <c r="V9" s="29">
        <f t="shared" si="8"/>
        <v>0</v>
      </c>
      <c r="W9" s="16">
        <f t="shared" si="9"/>
        <v>0</v>
      </c>
    </row>
    <row r="10" spans="1:23" x14ac:dyDescent="0.15">
      <c r="A10" s="16" t="s">
        <v>43</v>
      </c>
      <c r="B10" s="30">
        <v>28</v>
      </c>
      <c r="C10" s="30"/>
      <c r="D10" s="47">
        <f>C10/Hauptstelle!$E$51*100</f>
        <v>0</v>
      </c>
      <c r="E10" s="30"/>
      <c r="F10" s="47">
        <f>E10/Hauptstelle!$E$51*100</f>
        <v>0</v>
      </c>
      <c r="G10" s="19">
        <v>7.16</v>
      </c>
      <c r="H10" s="20" t="e">
        <f t="shared" si="0"/>
        <v>#DIV/0!</v>
      </c>
      <c r="I10" s="21" t="e">
        <f t="shared" si="1"/>
        <v>#DIV/0!</v>
      </c>
      <c r="J10" s="22">
        <v>50</v>
      </c>
      <c r="K10" s="23">
        <f t="shared" si="10"/>
        <v>6.083333333333333</v>
      </c>
      <c r="L10" s="24" t="str">
        <f t="shared" si="2"/>
        <v>0</v>
      </c>
      <c r="M10" s="25">
        <f t="shared" si="3"/>
        <v>0</v>
      </c>
      <c r="N10" s="26">
        <f>ROUND(V10*Hauptstelle!$J$55, Hauptstelle!W52)</f>
        <v>0</v>
      </c>
      <c r="O10" s="27">
        <f t="shared" si="4"/>
        <v>0</v>
      </c>
      <c r="P10" s="24">
        <f t="shared" si="5"/>
        <v>0</v>
      </c>
      <c r="Q10" s="24">
        <f>(P10*(1/Hauptstelle!$J$53))+((L10/100)*Hauptstelle!$J$54)</f>
        <v>0</v>
      </c>
      <c r="R10" s="28">
        <f t="shared" si="6"/>
        <v>0</v>
      </c>
      <c r="S10" s="29">
        <f>R10/Hauptstelle!$R$48</f>
        <v>0</v>
      </c>
      <c r="T10" s="28">
        <f t="shared" si="7"/>
        <v>0</v>
      </c>
      <c r="U10" s="29">
        <f>T10/Hauptstelle!$T$48</f>
        <v>0</v>
      </c>
      <c r="V10" s="29">
        <f t="shared" si="8"/>
        <v>0</v>
      </c>
      <c r="W10" s="16">
        <f t="shared" si="9"/>
        <v>0</v>
      </c>
    </row>
    <row r="11" spans="1:23" x14ac:dyDescent="0.15">
      <c r="A11" s="16" t="s">
        <v>44</v>
      </c>
      <c r="B11" s="30">
        <v>28</v>
      </c>
      <c r="C11" s="30"/>
      <c r="D11" s="47">
        <f>C11/Hauptstelle!$E$51*100</f>
        <v>0</v>
      </c>
      <c r="E11" s="30"/>
      <c r="F11" s="47">
        <f>E11/Hauptstelle!$E$51*100</f>
        <v>0</v>
      </c>
      <c r="G11" s="19">
        <v>30</v>
      </c>
      <c r="H11" s="20" t="e">
        <f t="shared" si="0"/>
        <v>#DIV/0!</v>
      </c>
      <c r="I11" s="21" t="e">
        <f t="shared" si="1"/>
        <v>#DIV/0!</v>
      </c>
      <c r="J11" s="22">
        <v>50</v>
      </c>
      <c r="K11" s="23">
        <f t="shared" si="10"/>
        <v>6.083333333333333</v>
      </c>
      <c r="L11" s="24" t="str">
        <f t="shared" si="2"/>
        <v>0</v>
      </c>
      <c r="M11" s="25">
        <f t="shared" si="3"/>
        <v>0</v>
      </c>
      <c r="N11" s="26">
        <f>ROUND(V11*Hauptstelle!$J$55, Hauptstelle!W52)</f>
        <v>0</v>
      </c>
      <c r="O11" s="27">
        <f t="shared" si="4"/>
        <v>0</v>
      </c>
      <c r="P11" s="24">
        <f t="shared" si="5"/>
        <v>0</v>
      </c>
      <c r="Q11" s="24">
        <f>(P11*(1/Hauptstelle!$J$53))+((L11/100)*Hauptstelle!$J$54)</f>
        <v>0</v>
      </c>
      <c r="R11" s="28">
        <f t="shared" si="6"/>
        <v>0</v>
      </c>
      <c r="S11" s="29">
        <f>R11/Hauptstelle!$R$48</f>
        <v>0</v>
      </c>
      <c r="T11" s="28">
        <f t="shared" si="7"/>
        <v>0</v>
      </c>
      <c r="U11" s="29">
        <f>T11/Hauptstelle!$T$48</f>
        <v>0</v>
      </c>
      <c r="V11" s="29">
        <f t="shared" si="8"/>
        <v>0</v>
      </c>
      <c r="W11" s="16">
        <f t="shared" si="9"/>
        <v>0</v>
      </c>
    </row>
    <row r="12" spans="1:23" x14ac:dyDescent="0.15">
      <c r="A12" s="16" t="s">
        <v>45</v>
      </c>
      <c r="B12" s="30">
        <v>28</v>
      </c>
      <c r="C12" s="30"/>
      <c r="D12" s="47">
        <f>C12/Hauptstelle!$E$51*100</f>
        <v>0</v>
      </c>
      <c r="E12" s="30"/>
      <c r="F12" s="47">
        <f>E12/Hauptstelle!$E$51*100</f>
        <v>0</v>
      </c>
      <c r="G12" s="19">
        <v>6</v>
      </c>
      <c r="H12" s="20" t="e">
        <f t="shared" si="0"/>
        <v>#DIV/0!</v>
      </c>
      <c r="I12" s="21" t="e">
        <f t="shared" si="1"/>
        <v>#DIV/0!</v>
      </c>
      <c r="J12" s="22">
        <v>47</v>
      </c>
      <c r="K12" s="23">
        <f t="shared" si="10"/>
        <v>6.4483333333333333</v>
      </c>
      <c r="L12" s="24" t="str">
        <f t="shared" si="2"/>
        <v>0</v>
      </c>
      <c r="M12" s="25">
        <f t="shared" si="3"/>
        <v>0</v>
      </c>
      <c r="N12" s="26">
        <f>ROUND(V12*Hauptstelle!$J$55, Hauptstelle!W52)</f>
        <v>0</v>
      </c>
      <c r="O12" s="27">
        <f t="shared" si="4"/>
        <v>0</v>
      </c>
      <c r="P12" s="24">
        <f t="shared" si="5"/>
        <v>0</v>
      </c>
      <c r="Q12" s="24">
        <f>(P12*(1/Hauptstelle!$J$53))+((L12/100)*Hauptstelle!$J$54)</f>
        <v>0</v>
      </c>
      <c r="R12" s="28">
        <f t="shared" si="6"/>
        <v>0</v>
      </c>
      <c r="S12" s="29">
        <f>R12/Hauptstelle!$R$48</f>
        <v>0</v>
      </c>
      <c r="T12" s="28">
        <f t="shared" si="7"/>
        <v>0</v>
      </c>
      <c r="U12" s="29">
        <f>T12/Hauptstelle!$T$48</f>
        <v>0</v>
      </c>
      <c r="V12" s="29">
        <f t="shared" si="8"/>
        <v>0</v>
      </c>
      <c r="W12" s="16">
        <f t="shared" si="9"/>
        <v>0</v>
      </c>
    </row>
    <row r="13" spans="1:23" x14ac:dyDescent="0.15">
      <c r="A13" s="16" t="s">
        <v>46</v>
      </c>
      <c r="B13" s="30">
        <v>28</v>
      </c>
      <c r="C13" s="30"/>
      <c r="D13" s="47">
        <f>C13/Hauptstelle!$E$51*100</f>
        <v>0</v>
      </c>
      <c r="E13" s="30"/>
      <c r="F13" s="47">
        <f>E13/Hauptstelle!$E$51*100</f>
        <v>0</v>
      </c>
      <c r="G13" s="19">
        <v>30</v>
      </c>
      <c r="H13" s="20" t="e">
        <f t="shared" si="0"/>
        <v>#DIV/0!</v>
      </c>
      <c r="I13" s="21" t="e">
        <f t="shared" si="1"/>
        <v>#DIV/0!</v>
      </c>
      <c r="J13" s="22">
        <v>73</v>
      </c>
      <c r="K13" s="23">
        <f t="shared" si="10"/>
        <v>3.2850000000000001</v>
      </c>
      <c r="L13" s="24" t="str">
        <f t="shared" si="2"/>
        <v>0</v>
      </c>
      <c r="M13" s="25">
        <f t="shared" si="3"/>
        <v>0</v>
      </c>
      <c r="N13" s="26">
        <f>ROUND(V13*Hauptstelle!$J$55, Hauptstelle!W52)</f>
        <v>0</v>
      </c>
      <c r="O13" s="27">
        <f t="shared" si="4"/>
        <v>0</v>
      </c>
      <c r="P13" s="24">
        <f t="shared" si="5"/>
        <v>0</v>
      </c>
      <c r="Q13" s="24">
        <f>(P13*(1/Hauptstelle!$J$53))+((L13/100)*Hauptstelle!$J$54)</f>
        <v>0</v>
      </c>
      <c r="R13" s="28">
        <f t="shared" si="6"/>
        <v>0</v>
      </c>
      <c r="S13" s="29">
        <f>R13/Hauptstelle!$R$48</f>
        <v>0</v>
      </c>
      <c r="T13" s="28">
        <f t="shared" si="7"/>
        <v>0</v>
      </c>
      <c r="U13" s="29">
        <f>T13/Hauptstelle!$T$48</f>
        <v>0</v>
      </c>
      <c r="V13" s="29">
        <f t="shared" si="8"/>
        <v>0</v>
      </c>
      <c r="W13" s="16">
        <f t="shared" si="9"/>
        <v>0</v>
      </c>
    </row>
    <row r="14" spans="1:23" x14ac:dyDescent="0.15">
      <c r="A14" s="16" t="s">
        <v>47</v>
      </c>
      <c r="B14" s="30">
        <v>28</v>
      </c>
      <c r="C14" s="30"/>
      <c r="D14" s="47">
        <f>C14/Hauptstelle!$E$51*100</f>
        <v>0</v>
      </c>
      <c r="E14" s="30"/>
      <c r="F14" s="47">
        <f>E14/Hauptstelle!$E$51*100</f>
        <v>0</v>
      </c>
      <c r="G14" s="19">
        <v>15</v>
      </c>
      <c r="H14" s="20" t="e">
        <f t="shared" si="0"/>
        <v>#DIV/0!</v>
      </c>
      <c r="I14" s="21" t="e">
        <f t="shared" si="1"/>
        <v>#DIV/0!</v>
      </c>
      <c r="J14" s="22">
        <v>60</v>
      </c>
      <c r="K14" s="23">
        <f t="shared" si="10"/>
        <v>4.8666666666666663</v>
      </c>
      <c r="L14" s="24" t="str">
        <f t="shared" si="2"/>
        <v>0</v>
      </c>
      <c r="M14" s="25">
        <f t="shared" si="3"/>
        <v>0</v>
      </c>
      <c r="N14" s="26">
        <f>ROUND(V14*Hauptstelle!$J$55, Hauptstelle!W52)</f>
        <v>0</v>
      </c>
      <c r="O14" s="27">
        <f t="shared" si="4"/>
        <v>0</v>
      </c>
      <c r="P14" s="24">
        <f t="shared" si="5"/>
        <v>0</v>
      </c>
      <c r="Q14" s="24">
        <f>(P14*(1/Hauptstelle!$J$53))+((L14/100)*Hauptstelle!$J$54)</f>
        <v>0</v>
      </c>
      <c r="R14" s="28">
        <f t="shared" si="6"/>
        <v>0</v>
      </c>
      <c r="S14" s="29">
        <f>R14/Hauptstelle!$R$48</f>
        <v>0</v>
      </c>
      <c r="T14" s="28">
        <f t="shared" si="7"/>
        <v>0</v>
      </c>
      <c r="U14" s="29">
        <f>T14/Hauptstelle!$T$48</f>
        <v>0</v>
      </c>
      <c r="V14" s="29">
        <f t="shared" si="8"/>
        <v>0</v>
      </c>
      <c r="W14" s="16">
        <f t="shared" si="9"/>
        <v>0</v>
      </c>
    </row>
    <row r="15" spans="1:23" x14ac:dyDescent="0.15">
      <c r="A15" s="16" t="s">
        <v>48</v>
      </c>
      <c r="B15" s="30">
        <v>7</v>
      </c>
      <c r="C15" s="30"/>
      <c r="D15" s="47">
        <f>C15/Hauptstelle!$E$51*100</f>
        <v>0</v>
      </c>
      <c r="E15" s="30"/>
      <c r="F15" s="47">
        <f>E15/Hauptstelle!$E$51*100</f>
        <v>0</v>
      </c>
      <c r="G15" s="19">
        <v>35</v>
      </c>
      <c r="H15" s="20" t="e">
        <f t="shared" si="0"/>
        <v>#DIV/0!</v>
      </c>
      <c r="I15" s="21" t="e">
        <f t="shared" si="1"/>
        <v>#DIV/0!</v>
      </c>
      <c r="J15" s="22">
        <v>35</v>
      </c>
      <c r="K15" s="23">
        <f t="shared" si="10"/>
        <v>7.9083333333333332</v>
      </c>
      <c r="L15" s="24" t="str">
        <f t="shared" si="2"/>
        <v>0</v>
      </c>
      <c r="M15" s="25">
        <f t="shared" si="3"/>
        <v>0</v>
      </c>
      <c r="N15" s="26">
        <f>ROUND(V15*Hauptstelle!$J$55, Hauptstelle!W52)</f>
        <v>0</v>
      </c>
      <c r="O15" s="27">
        <f t="shared" si="4"/>
        <v>0</v>
      </c>
      <c r="P15" s="24">
        <f t="shared" si="5"/>
        <v>0</v>
      </c>
      <c r="Q15" s="24">
        <f>(P15*(1/Hauptstelle!$J$53))+((L15/100)*Hauptstelle!$J$54)</f>
        <v>0</v>
      </c>
      <c r="R15" s="28">
        <f t="shared" si="6"/>
        <v>0</v>
      </c>
      <c r="S15" s="29">
        <f>R15/Hauptstelle!$R$48</f>
        <v>0</v>
      </c>
      <c r="T15" s="28">
        <f t="shared" si="7"/>
        <v>0</v>
      </c>
      <c r="U15" s="29">
        <f>T15/Hauptstelle!$T$48</f>
        <v>0</v>
      </c>
      <c r="V15" s="29">
        <f t="shared" si="8"/>
        <v>0</v>
      </c>
      <c r="W15" s="16">
        <f t="shared" si="9"/>
        <v>0</v>
      </c>
    </row>
    <row r="16" spans="1:23" x14ac:dyDescent="0.15">
      <c r="A16" s="16" t="s">
        <v>49</v>
      </c>
      <c r="B16" s="30">
        <v>28</v>
      </c>
      <c r="C16" s="30"/>
      <c r="D16" s="47">
        <f>C16/Hauptstelle!$E$51*100</f>
        <v>0</v>
      </c>
      <c r="E16" s="30"/>
      <c r="F16" s="47">
        <f>E16/Hauptstelle!$E$51*100</f>
        <v>0</v>
      </c>
      <c r="G16" s="19">
        <v>20.45</v>
      </c>
      <c r="H16" s="20" t="e">
        <f t="shared" si="0"/>
        <v>#DIV/0!</v>
      </c>
      <c r="I16" s="21" t="e">
        <f t="shared" si="1"/>
        <v>#DIV/0!</v>
      </c>
      <c r="J16" s="22">
        <v>35</v>
      </c>
      <c r="K16" s="23">
        <f t="shared" si="10"/>
        <v>7.9083333333333332</v>
      </c>
      <c r="L16" s="24" t="str">
        <f t="shared" si="2"/>
        <v>0</v>
      </c>
      <c r="M16" s="25">
        <f t="shared" si="3"/>
        <v>0</v>
      </c>
      <c r="N16" s="26">
        <f>ROUND(V16*Hauptstelle!$J$55, Hauptstelle!W52)</f>
        <v>0</v>
      </c>
      <c r="O16" s="27">
        <f t="shared" si="4"/>
        <v>0</v>
      </c>
      <c r="P16" s="24">
        <f t="shared" si="5"/>
        <v>0</v>
      </c>
      <c r="Q16" s="24">
        <f>(P16*(1/Hauptstelle!$J$53))+((L16/100)*Hauptstelle!$J$54)</f>
        <v>0</v>
      </c>
      <c r="R16" s="28">
        <f t="shared" si="6"/>
        <v>0</v>
      </c>
      <c r="S16" s="29">
        <f>R16/Hauptstelle!$R$48</f>
        <v>0</v>
      </c>
      <c r="T16" s="28">
        <f t="shared" si="7"/>
        <v>0</v>
      </c>
      <c r="U16" s="29">
        <f>T16/Hauptstelle!$T$48</f>
        <v>0</v>
      </c>
      <c r="V16" s="29">
        <f t="shared" si="8"/>
        <v>0</v>
      </c>
      <c r="W16" s="16">
        <f t="shared" si="9"/>
        <v>0</v>
      </c>
    </row>
    <row r="17" spans="1:23" x14ac:dyDescent="0.15">
      <c r="A17" s="16" t="s">
        <v>5</v>
      </c>
      <c r="B17" s="30">
        <v>56</v>
      </c>
      <c r="C17" s="30"/>
      <c r="D17" s="47">
        <f>C17/Hauptstelle!$E$51*100</f>
        <v>0</v>
      </c>
      <c r="E17" s="30"/>
      <c r="F17" s="47">
        <f>E17/Hauptstelle!$E$51*100</f>
        <v>0</v>
      </c>
      <c r="G17" s="19">
        <v>30</v>
      </c>
      <c r="H17" s="20" t="e">
        <f t="shared" si="0"/>
        <v>#DIV/0!</v>
      </c>
      <c r="I17" s="21" t="e">
        <f t="shared" si="1"/>
        <v>#DIV/0!</v>
      </c>
      <c r="J17" s="22">
        <v>78</v>
      </c>
      <c r="K17" s="23">
        <f t="shared" si="10"/>
        <v>2.6766666666666667</v>
      </c>
      <c r="L17" s="24" t="str">
        <f t="shared" si="2"/>
        <v>0</v>
      </c>
      <c r="M17" s="25">
        <f t="shared" si="3"/>
        <v>0</v>
      </c>
      <c r="N17" s="26">
        <f>ROUND(V17*Hauptstelle!$J$55, Hauptstelle!W52)</f>
        <v>0</v>
      </c>
      <c r="O17" s="27">
        <f t="shared" si="4"/>
        <v>0</v>
      </c>
      <c r="P17" s="24">
        <f t="shared" si="5"/>
        <v>0</v>
      </c>
      <c r="Q17" s="24">
        <f>(P17*(1/Hauptstelle!$J$53))+((L17/100)*Hauptstelle!$J$54)</f>
        <v>0</v>
      </c>
      <c r="R17" s="28">
        <f t="shared" si="6"/>
        <v>0</v>
      </c>
      <c r="S17" s="29">
        <f>R17/Hauptstelle!$R$48</f>
        <v>0</v>
      </c>
      <c r="T17" s="28">
        <f t="shared" si="7"/>
        <v>0</v>
      </c>
      <c r="U17" s="29">
        <f>T17/Hauptstelle!$T$48</f>
        <v>0</v>
      </c>
      <c r="V17" s="29">
        <f t="shared" si="8"/>
        <v>0</v>
      </c>
      <c r="W17" s="16">
        <f t="shared" si="9"/>
        <v>0</v>
      </c>
    </row>
    <row r="18" spans="1:23" x14ac:dyDescent="0.15">
      <c r="A18" s="16" t="s">
        <v>50</v>
      </c>
      <c r="B18" s="30">
        <v>28</v>
      </c>
      <c r="C18" s="30"/>
      <c r="D18" s="47">
        <f>C18/Hauptstelle!$E$51*100</f>
        <v>0</v>
      </c>
      <c r="E18" s="30"/>
      <c r="F18" s="47">
        <f>E18/Hauptstelle!$E$51*100</f>
        <v>0</v>
      </c>
      <c r="G18" s="19">
        <v>50</v>
      </c>
      <c r="H18" s="20" t="e">
        <f t="shared" si="0"/>
        <v>#DIV/0!</v>
      </c>
      <c r="I18" s="21" t="e">
        <f t="shared" si="1"/>
        <v>#DIV/0!</v>
      </c>
      <c r="J18" s="22">
        <v>73</v>
      </c>
      <c r="K18" s="23">
        <f t="shared" si="10"/>
        <v>3.2850000000000001</v>
      </c>
      <c r="L18" s="24" t="str">
        <f t="shared" si="2"/>
        <v>0</v>
      </c>
      <c r="M18" s="25">
        <f t="shared" si="3"/>
        <v>0</v>
      </c>
      <c r="N18" s="26">
        <f>ROUND(V18*Hauptstelle!$J$55, Hauptstelle!W52)</f>
        <v>0</v>
      </c>
      <c r="O18" s="27">
        <f t="shared" si="4"/>
        <v>0</v>
      </c>
      <c r="P18" s="24">
        <f t="shared" si="5"/>
        <v>0</v>
      </c>
      <c r="Q18" s="24">
        <f>(P18*(1/Hauptstelle!$J$53))+((L18/100)*Hauptstelle!$J$54)</f>
        <v>0</v>
      </c>
      <c r="R18" s="28">
        <f t="shared" si="6"/>
        <v>0</v>
      </c>
      <c r="S18" s="29">
        <f>R18/Hauptstelle!$R$48</f>
        <v>0</v>
      </c>
      <c r="T18" s="28">
        <f t="shared" si="7"/>
        <v>0</v>
      </c>
      <c r="U18" s="29">
        <f>T18/Hauptstelle!$T$48</f>
        <v>0</v>
      </c>
      <c r="V18" s="29">
        <f t="shared" si="8"/>
        <v>0</v>
      </c>
      <c r="W18" s="16">
        <f t="shared" si="9"/>
        <v>0</v>
      </c>
    </row>
    <row r="19" spans="1:23" x14ac:dyDescent="0.15">
      <c r="A19" s="16" t="s">
        <v>52</v>
      </c>
      <c r="B19" s="30">
        <v>28</v>
      </c>
      <c r="C19" s="30"/>
      <c r="D19" s="47">
        <f>C19/Hauptstelle!$E$51*100</f>
        <v>0</v>
      </c>
      <c r="E19" s="30"/>
      <c r="F19" s="47">
        <f>E19/Hauptstelle!$E$51*100</f>
        <v>0</v>
      </c>
      <c r="G19" s="19">
        <v>17</v>
      </c>
      <c r="H19" s="20" t="e">
        <f t="shared" si="0"/>
        <v>#DIV/0!</v>
      </c>
      <c r="I19" s="21" t="e">
        <f t="shared" si="1"/>
        <v>#DIV/0!</v>
      </c>
      <c r="J19" s="22">
        <v>44</v>
      </c>
      <c r="K19" s="23">
        <f t="shared" si="10"/>
        <v>6.8133333333333335</v>
      </c>
      <c r="L19" s="24" t="str">
        <f t="shared" si="2"/>
        <v>0</v>
      </c>
      <c r="M19" s="25">
        <f t="shared" si="3"/>
        <v>0</v>
      </c>
      <c r="N19" s="26">
        <f>ROUND(V19*Hauptstelle!$J$55, Hauptstelle!W52)</f>
        <v>0</v>
      </c>
      <c r="O19" s="27">
        <f t="shared" si="4"/>
        <v>0</v>
      </c>
      <c r="P19" s="24">
        <f t="shared" si="5"/>
        <v>0</v>
      </c>
      <c r="Q19" s="24">
        <f>(P19*(1/Hauptstelle!$J$53))+((L19/100)*Hauptstelle!$J$54)</f>
        <v>0</v>
      </c>
      <c r="R19" s="28">
        <f t="shared" si="6"/>
        <v>0</v>
      </c>
      <c r="S19" s="29">
        <f>R19/Hauptstelle!$R$48</f>
        <v>0</v>
      </c>
      <c r="T19" s="28">
        <f t="shared" si="7"/>
        <v>0</v>
      </c>
      <c r="U19" s="29">
        <f>T19/Hauptstelle!$T$48</f>
        <v>0</v>
      </c>
      <c r="V19" s="29">
        <f t="shared" si="8"/>
        <v>0</v>
      </c>
      <c r="W19" s="16">
        <f t="shared" si="9"/>
        <v>0</v>
      </c>
    </row>
    <row r="20" spans="1:23" x14ac:dyDescent="0.15">
      <c r="A20" s="16" t="s">
        <v>53</v>
      </c>
      <c r="B20" s="30">
        <v>28</v>
      </c>
      <c r="C20" s="30"/>
      <c r="D20" s="47">
        <f>C20/Hauptstelle!$E$51*100</f>
        <v>0</v>
      </c>
      <c r="E20" s="30"/>
      <c r="F20" s="47">
        <f>E20/Hauptstelle!$E$51*100</f>
        <v>0</v>
      </c>
      <c r="G20" s="19">
        <v>25</v>
      </c>
      <c r="H20" s="20" t="e">
        <f t="shared" si="0"/>
        <v>#DIV/0!</v>
      </c>
      <c r="I20" s="21" t="e">
        <f t="shared" si="1"/>
        <v>#DIV/0!</v>
      </c>
      <c r="J20" s="22">
        <v>50</v>
      </c>
      <c r="K20" s="23">
        <f t="shared" si="10"/>
        <v>6.083333333333333</v>
      </c>
      <c r="L20" s="24" t="str">
        <f t="shared" si="2"/>
        <v>0</v>
      </c>
      <c r="M20" s="25">
        <f t="shared" si="3"/>
        <v>0</v>
      </c>
      <c r="N20" s="26">
        <f>ROUND(V20*Hauptstelle!$J$55, Hauptstelle!W52)</f>
        <v>0</v>
      </c>
      <c r="O20" s="27">
        <f t="shared" si="4"/>
        <v>0</v>
      </c>
      <c r="P20" s="24">
        <f t="shared" si="5"/>
        <v>0</v>
      </c>
      <c r="Q20" s="24">
        <f>(P20*(1/Hauptstelle!$J$53))+((L20/100)*Hauptstelle!$J$54)</f>
        <v>0</v>
      </c>
      <c r="R20" s="28">
        <f t="shared" si="6"/>
        <v>0</v>
      </c>
      <c r="S20" s="29">
        <f>R20/Hauptstelle!$R$48</f>
        <v>0</v>
      </c>
      <c r="T20" s="28">
        <f t="shared" si="7"/>
        <v>0</v>
      </c>
      <c r="U20" s="29">
        <f>T20/Hauptstelle!$T$48</f>
        <v>0</v>
      </c>
      <c r="V20" s="29">
        <f t="shared" si="8"/>
        <v>0</v>
      </c>
      <c r="W20" s="16">
        <f t="shared" si="9"/>
        <v>0</v>
      </c>
    </row>
    <row r="21" spans="1:23" x14ac:dyDescent="0.15">
      <c r="A21" s="16" t="s">
        <v>51</v>
      </c>
      <c r="B21" s="30">
        <v>28</v>
      </c>
      <c r="C21" s="30"/>
      <c r="D21" s="47">
        <f>C21/Hauptstelle!$E$51*100</f>
        <v>0</v>
      </c>
      <c r="E21" s="30"/>
      <c r="F21" s="47">
        <f>E21/Hauptstelle!$E$51*100</f>
        <v>0</v>
      </c>
      <c r="G21" s="19">
        <v>25</v>
      </c>
      <c r="H21" s="20" t="e">
        <f t="shared" si="0"/>
        <v>#DIV/0!</v>
      </c>
      <c r="I21" s="21" t="e">
        <f t="shared" si="1"/>
        <v>#DIV/0!</v>
      </c>
      <c r="J21" s="22">
        <v>73</v>
      </c>
      <c r="K21" s="23">
        <f t="shared" si="10"/>
        <v>3.2850000000000001</v>
      </c>
      <c r="L21" s="24" t="str">
        <f t="shared" si="2"/>
        <v>0</v>
      </c>
      <c r="M21" s="25">
        <f t="shared" si="3"/>
        <v>0</v>
      </c>
      <c r="N21" s="26">
        <f>ROUND(V21*Hauptstelle!$J$55, Hauptstelle!W52)</f>
        <v>0</v>
      </c>
      <c r="O21" s="27">
        <f t="shared" si="4"/>
        <v>0</v>
      </c>
      <c r="P21" s="24">
        <f t="shared" si="5"/>
        <v>0</v>
      </c>
      <c r="Q21" s="24">
        <f>(P21*(1/Hauptstelle!$J$53))+((L21/100)*Hauptstelle!$J$54)</f>
        <v>0</v>
      </c>
      <c r="R21" s="28">
        <f t="shared" si="6"/>
        <v>0</v>
      </c>
      <c r="S21" s="29">
        <f>R21/Hauptstelle!$R$48</f>
        <v>0</v>
      </c>
      <c r="T21" s="28">
        <f t="shared" si="7"/>
        <v>0</v>
      </c>
      <c r="U21" s="29">
        <f>T21/Hauptstelle!$T$48</f>
        <v>0</v>
      </c>
      <c r="V21" s="29">
        <f t="shared" si="8"/>
        <v>0</v>
      </c>
      <c r="W21" s="16">
        <f t="shared" si="9"/>
        <v>0</v>
      </c>
    </row>
    <row r="22" spans="1:23" x14ac:dyDescent="0.15">
      <c r="A22" s="16" t="s">
        <v>54</v>
      </c>
      <c r="B22" s="30">
        <v>28</v>
      </c>
      <c r="C22" s="30"/>
      <c r="D22" s="47">
        <f>C22/Hauptstelle!$E$51*100</f>
        <v>0</v>
      </c>
      <c r="E22" s="30"/>
      <c r="F22" s="47">
        <f>E22/Hauptstelle!$E$51*100</f>
        <v>0</v>
      </c>
      <c r="G22" s="19">
        <v>8</v>
      </c>
      <c r="H22" s="20" t="e">
        <f t="shared" si="0"/>
        <v>#DIV/0!</v>
      </c>
      <c r="I22" s="21" t="e">
        <f t="shared" si="1"/>
        <v>#DIV/0!</v>
      </c>
      <c r="J22" s="22">
        <v>44</v>
      </c>
      <c r="K22" s="23">
        <f t="shared" si="10"/>
        <v>6.8133333333333335</v>
      </c>
      <c r="L22" s="24" t="str">
        <f t="shared" si="2"/>
        <v>0</v>
      </c>
      <c r="M22" s="25">
        <f t="shared" si="3"/>
        <v>0</v>
      </c>
      <c r="N22" s="26">
        <f>ROUND(V22*Hauptstelle!$J$55, Hauptstelle!W52)</f>
        <v>0</v>
      </c>
      <c r="O22" s="27">
        <f t="shared" si="4"/>
        <v>0</v>
      </c>
      <c r="P22" s="24">
        <f t="shared" si="5"/>
        <v>0</v>
      </c>
      <c r="Q22" s="24">
        <f>(P22*(1/Hauptstelle!$J$53))+((L22/100)*Hauptstelle!$J$54)</f>
        <v>0</v>
      </c>
      <c r="R22" s="28">
        <f t="shared" si="6"/>
        <v>0</v>
      </c>
      <c r="S22" s="29">
        <f>R22/Hauptstelle!$R$48</f>
        <v>0</v>
      </c>
      <c r="T22" s="28">
        <f t="shared" si="7"/>
        <v>0</v>
      </c>
      <c r="U22" s="29">
        <f>T22/Hauptstelle!$T$48</f>
        <v>0</v>
      </c>
      <c r="V22" s="29">
        <f t="shared" si="8"/>
        <v>0</v>
      </c>
      <c r="W22" s="16">
        <f t="shared" si="9"/>
        <v>0</v>
      </c>
    </row>
    <row r="23" spans="1:23" x14ac:dyDescent="0.15">
      <c r="A23" s="16" t="s">
        <v>55</v>
      </c>
      <c r="B23" s="30">
        <v>28</v>
      </c>
      <c r="C23" s="30"/>
      <c r="D23" s="47">
        <f>C23/Hauptstelle!$E$51*100</f>
        <v>0</v>
      </c>
      <c r="E23" s="30"/>
      <c r="F23" s="47">
        <f>E23/Hauptstelle!$E$51*100</f>
        <v>0</v>
      </c>
      <c r="G23" s="19">
        <v>16</v>
      </c>
      <c r="H23" s="20" t="e">
        <f t="shared" si="0"/>
        <v>#DIV/0!</v>
      </c>
      <c r="I23" s="21" t="e">
        <f t="shared" si="1"/>
        <v>#DIV/0!</v>
      </c>
      <c r="J23" s="22">
        <v>50</v>
      </c>
      <c r="K23" s="23">
        <f t="shared" si="10"/>
        <v>6.083333333333333</v>
      </c>
      <c r="L23" s="24" t="str">
        <f t="shared" si="2"/>
        <v>0</v>
      </c>
      <c r="M23" s="25">
        <f t="shared" si="3"/>
        <v>0</v>
      </c>
      <c r="N23" s="26">
        <f>ROUND(V23*Hauptstelle!$J$55, Hauptstelle!W52)</f>
        <v>0</v>
      </c>
      <c r="O23" s="27">
        <f t="shared" si="4"/>
        <v>0</v>
      </c>
      <c r="P23" s="24">
        <f t="shared" si="5"/>
        <v>0</v>
      </c>
      <c r="Q23" s="24">
        <f>(P23*(1/Hauptstelle!$J$53))+((L23/100)*Hauptstelle!$J$54)</f>
        <v>0</v>
      </c>
      <c r="R23" s="28">
        <f t="shared" si="6"/>
        <v>0</v>
      </c>
      <c r="S23" s="29">
        <f>R23/Hauptstelle!$R$48</f>
        <v>0</v>
      </c>
      <c r="T23" s="28">
        <f t="shared" si="7"/>
        <v>0</v>
      </c>
      <c r="U23" s="29">
        <f>T23/Hauptstelle!$T$48</f>
        <v>0</v>
      </c>
      <c r="V23" s="29">
        <f t="shared" si="8"/>
        <v>0</v>
      </c>
      <c r="W23" s="16">
        <f t="shared" si="9"/>
        <v>0</v>
      </c>
    </row>
    <row r="24" spans="1:23" x14ac:dyDescent="0.15">
      <c r="A24" s="16" t="s">
        <v>6</v>
      </c>
      <c r="B24" s="30">
        <v>28</v>
      </c>
      <c r="C24" s="30"/>
      <c r="D24" s="47">
        <f>C24/Hauptstelle!$E$51*100</f>
        <v>0</v>
      </c>
      <c r="E24" s="30"/>
      <c r="F24" s="47">
        <f>E24/Hauptstelle!$E$51*100</f>
        <v>0</v>
      </c>
      <c r="G24" s="19">
        <v>7.67</v>
      </c>
      <c r="H24" s="20" t="e">
        <f t="shared" si="0"/>
        <v>#DIV/0!</v>
      </c>
      <c r="I24" s="21" t="e">
        <f t="shared" si="1"/>
        <v>#DIV/0!</v>
      </c>
      <c r="J24" s="22">
        <v>78</v>
      </c>
      <c r="K24" s="23">
        <f t="shared" si="10"/>
        <v>2.6766666666666667</v>
      </c>
      <c r="L24" s="24" t="str">
        <f t="shared" si="2"/>
        <v>0</v>
      </c>
      <c r="M24" s="25">
        <f t="shared" si="3"/>
        <v>0</v>
      </c>
      <c r="N24" s="26">
        <f>ROUND(V24*Hauptstelle!$J$55, Hauptstelle!W52)</f>
        <v>0</v>
      </c>
      <c r="O24" s="27">
        <f t="shared" si="4"/>
        <v>0</v>
      </c>
      <c r="P24" s="24">
        <f t="shared" si="5"/>
        <v>0</v>
      </c>
      <c r="Q24" s="24">
        <f>(P24*(1/Hauptstelle!$J$53))+((L24/100)*Hauptstelle!$J$54)</f>
        <v>0</v>
      </c>
      <c r="R24" s="28">
        <f t="shared" si="6"/>
        <v>0</v>
      </c>
      <c r="S24" s="29">
        <f>R24/Hauptstelle!$R$48</f>
        <v>0</v>
      </c>
      <c r="T24" s="28">
        <f t="shared" si="7"/>
        <v>0</v>
      </c>
      <c r="U24" s="29">
        <f>T24/Hauptstelle!$T$48</f>
        <v>0</v>
      </c>
      <c r="V24" s="29">
        <f t="shared" si="8"/>
        <v>0</v>
      </c>
      <c r="W24" s="16">
        <f t="shared" si="9"/>
        <v>0</v>
      </c>
    </row>
    <row r="25" spans="1:23" x14ac:dyDescent="0.15">
      <c r="A25" s="16" t="s">
        <v>66</v>
      </c>
      <c r="B25" s="30">
        <v>28</v>
      </c>
      <c r="C25" s="30"/>
      <c r="D25" s="47">
        <f>C25/Hauptstelle!$E$51*100</f>
        <v>0</v>
      </c>
      <c r="E25" s="30"/>
      <c r="F25" s="47">
        <f>E25/Hauptstelle!$E$51*100</f>
        <v>0</v>
      </c>
      <c r="G25" s="19">
        <v>10</v>
      </c>
      <c r="H25" s="20" t="e">
        <f t="shared" si="0"/>
        <v>#DIV/0!</v>
      </c>
      <c r="I25" s="21" t="e">
        <f t="shared" si="1"/>
        <v>#DIV/0!</v>
      </c>
      <c r="J25" s="22">
        <v>70</v>
      </c>
      <c r="K25" s="23">
        <f t="shared" si="10"/>
        <v>3.65</v>
      </c>
      <c r="L25" s="24" t="str">
        <f t="shared" si="2"/>
        <v>0</v>
      </c>
      <c r="M25" s="25">
        <f t="shared" si="3"/>
        <v>0</v>
      </c>
      <c r="N25" s="26">
        <f>ROUND(V25*Hauptstelle!$J$55, Hauptstelle!W52)</f>
        <v>0</v>
      </c>
      <c r="O25" s="27">
        <f t="shared" si="4"/>
        <v>0</v>
      </c>
      <c r="P25" s="24">
        <f t="shared" si="5"/>
        <v>0</v>
      </c>
      <c r="Q25" s="24">
        <f>(P25*(1/Hauptstelle!$J$53))+((L25/100)*Hauptstelle!$J$54)</f>
        <v>0</v>
      </c>
      <c r="R25" s="28">
        <f t="shared" si="6"/>
        <v>0</v>
      </c>
      <c r="S25" s="29">
        <f>R25/Hauptstelle!$R$48</f>
        <v>0</v>
      </c>
      <c r="T25" s="28">
        <f t="shared" si="7"/>
        <v>0</v>
      </c>
      <c r="U25" s="29">
        <f>T25/Hauptstelle!$T$48</f>
        <v>0</v>
      </c>
      <c r="V25" s="29">
        <f t="shared" si="8"/>
        <v>0</v>
      </c>
      <c r="W25" s="16">
        <f t="shared" si="9"/>
        <v>0</v>
      </c>
    </row>
    <row r="26" spans="1:23" x14ac:dyDescent="0.15">
      <c r="A26" s="16" t="s">
        <v>67</v>
      </c>
      <c r="B26" s="30">
        <v>28</v>
      </c>
      <c r="C26" s="30"/>
      <c r="D26" s="47">
        <f>C26/Hauptstelle!$E$51*100</f>
        <v>0</v>
      </c>
      <c r="E26" s="30"/>
      <c r="F26" s="47">
        <f>E26/Hauptstelle!$E$51*100</f>
        <v>0</v>
      </c>
      <c r="G26" s="19">
        <v>10</v>
      </c>
      <c r="H26" s="20" t="e">
        <f t="shared" si="0"/>
        <v>#DIV/0!</v>
      </c>
      <c r="I26" s="21" t="e">
        <f t="shared" si="1"/>
        <v>#DIV/0!</v>
      </c>
      <c r="J26" s="22">
        <v>70</v>
      </c>
      <c r="K26" s="23">
        <f t="shared" si="10"/>
        <v>3.65</v>
      </c>
      <c r="L26" s="24" t="str">
        <f t="shared" si="2"/>
        <v>0</v>
      </c>
      <c r="M26" s="25">
        <f t="shared" si="3"/>
        <v>0</v>
      </c>
      <c r="N26" s="26">
        <f>ROUND(V26*Hauptstelle!$J$55, Hauptstelle!W52)</f>
        <v>0</v>
      </c>
      <c r="O26" s="27">
        <f t="shared" si="4"/>
        <v>0</v>
      </c>
      <c r="P26" s="24">
        <f t="shared" si="5"/>
        <v>0</v>
      </c>
      <c r="Q26" s="24">
        <f>(P26*(1/Hauptstelle!$J$53))+((L26/100)*Hauptstelle!$J$54)</f>
        <v>0</v>
      </c>
      <c r="R26" s="28">
        <f t="shared" si="6"/>
        <v>0</v>
      </c>
      <c r="S26" s="29">
        <f>R26/Hauptstelle!$R$48</f>
        <v>0</v>
      </c>
      <c r="T26" s="28">
        <f t="shared" si="7"/>
        <v>0</v>
      </c>
      <c r="U26" s="29">
        <f>T26/Hauptstelle!$T$48</f>
        <v>0</v>
      </c>
      <c r="V26" s="29">
        <f t="shared" si="8"/>
        <v>0</v>
      </c>
      <c r="W26" s="16">
        <f t="shared" si="9"/>
        <v>0</v>
      </c>
    </row>
    <row r="27" spans="1:23" x14ac:dyDescent="0.15">
      <c r="A27" s="16" t="s">
        <v>56</v>
      </c>
      <c r="B27" s="30">
        <v>28</v>
      </c>
      <c r="C27" s="30"/>
      <c r="D27" s="47">
        <f>C27/Hauptstelle!$E$51*100</f>
        <v>0</v>
      </c>
      <c r="E27" s="30"/>
      <c r="F27" s="47">
        <f>E27/Hauptstelle!$E$51*100</f>
        <v>0</v>
      </c>
      <c r="G27" s="19">
        <v>16.329999999999998</v>
      </c>
      <c r="H27" s="20" t="e">
        <f t="shared" si="0"/>
        <v>#DIV/0!</v>
      </c>
      <c r="I27" s="21" t="e">
        <f t="shared" si="1"/>
        <v>#DIV/0!</v>
      </c>
      <c r="J27" s="22">
        <v>30</v>
      </c>
      <c r="K27" s="23">
        <f t="shared" si="10"/>
        <v>8.5166666666666675</v>
      </c>
      <c r="L27" s="24" t="str">
        <f t="shared" si="2"/>
        <v>0</v>
      </c>
      <c r="M27" s="25">
        <f t="shared" si="3"/>
        <v>0</v>
      </c>
      <c r="N27" s="26">
        <f>ROUND(V27*Hauptstelle!$J$55, Hauptstelle!W52)</f>
        <v>0</v>
      </c>
      <c r="O27" s="27">
        <f t="shared" si="4"/>
        <v>0</v>
      </c>
      <c r="P27" s="24">
        <f t="shared" si="5"/>
        <v>0</v>
      </c>
      <c r="Q27" s="24">
        <f>(P27*(1/Hauptstelle!$J$53))+((L27/100)*Hauptstelle!$J$54)</f>
        <v>0</v>
      </c>
      <c r="R27" s="28">
        <f t="shared" si="6"/>
        <v>0</v>
      </c>
      <c r="S27" s="29">
        <f>R27/Hauptstelle!$R$48</f>
        <v>0</v>
      </c>
      <c r="T27" s="28">
        <f t="shared" si="7"/>
        <v>0</v>
      </c>
      <c r="U27" s="29">
        <f>T27/Hauptstelle!$T$48</f>
        <v>0</v>
      </c>
      <c r="V27" s="29">
        <f t="shared" si="8"/>
        <v>0</v>
      </c>
      <c r="W27" s="16">
        <f t="shared" si="9"/>
        <v>0</v>
      </c>
    </row>
    <row r="28" spans="1:23" x14ac:dyDescent="0.15">
      <c r="A28" s="16" t="s">
        <v>57</v>
      </c>
      <c r="B28" s="30">
        <v>28</v>
      </c>
      <c r="C28" s="30"/>
      <c r="D28" s="47">
        <f>C28/Hauptstelle!$E$51*100</f>
        <v>0</v>
      </c>
      <c r="E28" s="30"/>
      <c r="F28" s="47">
        <f>E28/Hauptstelle!$E$51*100</f>
        <v>0</v>
      </c>
      <c r="G28" s="19">
        <v>16.329999999999998</v>
      </c>
      <c r="H28" s="20" t="e">
        <f t="shared" si="0"/>
        <v>#DIV/0!</v>
      </c>
      <c r="I28" s="21" t="e">
        <f t="shared" si="1"/>
        <v>#DIV/0!</v>
      </c>
      <c r="J28" s="22">
        <v>30</v>
      </c>
      <c r="K28" s="23">
        <f t="shared" si="10"/>
        <v>8.5166666666666675</v>
      </c>
      <c r="L28" s="24" t="str">
        <f t="shared" si="2"/>
        <v>0</v>
      </c>
      <c r="M28" s="25">
        <f t="shared" si="3"/>
        <v>0</v>
      </c>
      <c r="N28" s="26">
        <f>ROUND(V28*Hauptstelle!$J$55, Hauptstelle!W52)</f>
        <v>0</v>
      </c>
      <c r="O28" s="27">
        <f t="shared" si="4"/>
        <v>0</v>
      </c>
      <c r="P28" s="24">
        <f t="shared" si="5"/>
        <v>0</v>
      </c>
      <c r="Q28" s="24">
        <f>(P28*(1/Hauptstelle!$J$53))+((L28/100)*Hauptstelle!$J$54)</f>
        <v>0</v>
      </c>
      <c r="R28" s="28">
        <f t="shared" si="6"/>
        <v>0</v>
      </c>
      <c r="S28" s="29">
        <f>R28/Hauptstelle!$R$48</f>
        <v>0</v>
      </c>
      <c r="T28" s="28">
        <f t="shared" si="7"/>
        <v>0</v>
      </c>
      <c r="U28" s="29">
        <f>T28/Hauptstelle!$T$48</f>
        <v>0</v>
      </c>
      <c r="V28" s="29">
        <f t="shared" si="8"/>
        <v>0</v>
      </c>
      <c r="W28" s="16">
        <f t="shared" si="9"/>
        <v>0</v>
      </c>
    </row>
    <row r="29" spans="1:23" x14ac:dyDescent="0.15">
      <c r="A29" s="16" t="s">
        <v>58</v>
      </c>
      <c r="B29" s="30">
        <v>28</v>
      </c>
      <c r="C29" s="30"/>
      <c r="D29" s="47">
        <f>C29/Hauptstelle!$E$51*100</f>
        <v>0</v>
      </c>
      <c r="E29" s="30"/>
      <c r="F29" s="47">
        <f>E29/Hauptstelle!$E$51*100</f>
        <v>0</v>
      </c>
      <c r="G29" s="19">
        <v>16.329999999999998</v>
      </c>
      <c r="H29" s="20" t="e">
        <f t="shared" si="0"/>
        <v>#DIV/0!</v>
      </c>
      <c r="I29" s="21" t="e">
        <f t="shared" si="1"/>
        <v>#DIV/0!</v>
      </c>
      <c r="J29" s="22">
        <v>30</v>
      </c>
      <c r="K29" s="23">
        <f t="shared" si="10"/>
        <v>8.5166666666666675</v>
      </c>
      <c r="L29" s="24" t="str">
        <f t="shared" si="2"/>
        <v>0</v>
      </c>
      <c r="M29" s="25">
        <f t="shared" si="3"/>
        <v>0</v>
      </c>
      <c r="N29" s="26">
        <f>ROUND(V29*Hauptstelle!$J$55, Hauptstelle!W52)</f>
        <v>0</v>
      </c>
      <c r="O29" s="27">
        <f t="shared" si="4"/>
        <v>0</v>
      </c>
      <c r="P29" s="24">
        <f t="shared" si="5"/>
        <v>0</v>
      </c>
      <c r="Q29" s="24">
        <f>(P29*(1/Hauptstelle!$J$53))+((L29/100)*Hauptstelle!$J$54)</f>
        <v>0</v>
      </c>
      <c r="R29" s="28">
        <f t="shared" si="6"/>
        <v>0</v>
      </c>
      <c r="S29" s="29">
        <f>R29/Hauptstelle!$R$48</f>
        <v>0</v>
      </c>
      <c r="T29" s="28">
        <f t="shared" si="7"/>
        <v>0</v>
      </c>
      <c r="U29" s="29">
        <f>T29/Hauptstelle!$T$48</f>
        <v>0</v>
      </c>
      <c r="V29" s="29">
        <f t="shared" si="8"/>
        <v>0</v>
      </c>
      <c r="W29" s="16">
        <f t="shared" si="9"/>
        <v>0</v>
      </c>
    </row>
    <row r="30" spans="1:23" x14ac:dyDescent="0.15">
      <c r="A30" s="16" t="s">
        <v>59</v>
      </c>
      <c r="B30" s="30">
        <v>28</v>
      </c>
      <c r="C30" s="30"/>
      <c r="D30" s="47">
        <f>C30/Hauptstelle!$E$51*100</f>
        <v>0</v>
      </c>
      <c r="E30" s="30"/>
      <c r="F30" s="47">
        <f>E30/Hauptstelle!$E$51*100</f>
        <v>0</v>
      </c>
      <c r="G30" s="19">
        <v>16.329999999999998</v>
      </c>
      <c r="H30" s="20" t="e">
        <f t="shared" si="0"/>
        <v>#DIV/0!</v>
      </c>
      <c r="I30" s="21" t="e">
        <f t="shared" si="1"/>
        <v>#DIV/0!</v>
      </c>
      <c r="J30" s="22">
        <v>30</v>
      </c>
      <c r="K30" s="23">
        <f t="shared" si="10"/>
        <v>8.5166666666666675</v>
      </c>
      <c r="L30" s="24" t="str">
        <f t="shared" si="2"/>
        <v>0</v>
      </c>
      <c r="M30" s="25">
        <f t="shared" si="3"/>
        <v>0</v>
      </c>
      <c r="N30" s="26">
        <f>ROUND(V30*Hauptstelle!$J$55, Hauptstelle!W52)</f>
        <v>0</v>
      </c>
      <c r="O30" s="27">
        <f t="shared" si="4"/>
        <v>0</v>
      </c>
      <c r="P30" s="24">
        <f t="shared" si="5"/>
        <v>0</v>
      </c>
      <c r="Q30" s="24">
        <f>(P30*(1/Hauptstelle!$J$53))+((L30/100)*Hauptstelle!$J$54)</f>
        <v>0</v>
      </c>
      <c r="R30" s="28">
        <f t="shared" si="6"/>
        <v>0</v>
      </c>
      <c r="S30" s="29">
        <f>R30/Hauptstelle!$R$48</f>
        <v>0</v>
      </c>
      <c r="T30" s="28">
        <f t="shared" si="7"/>
        <v>0</v>
      </c>
      <c r="U30" s="29">
        <f>T30/Hauptstelle!$T$48</f>
        <v>0</v>
      </c>
      <c r="V30" s="29">
        <f t="shared" si="8"/>
        <v>0</v>
      </c>
      <c r="W30" s="16">
        <f t="shared" si="9"/>
        <v>0</v>
      </c>
    </row>
    <row r="31" spans="1:23" x14ac:dyDescent="0.15">
      <c r="A31" s="16" t="s">
        <v>60</v>
      </c>
      <c r="B31" s="30">
        <v>28</v>
      </c>
      <c r="C31" s="30"/>
      <c r="D31" s="47">
        <f>C31/Hauptstelle!$E$51*100</f>
        <v>0</v>
      </c>
      <c r="E31" s="30"/>
      <c r="F31" s="47">
        <f>E31/Hauptstelle!$E$51*100</f>
        <v>0</v>
      </c>
      <c r="G31" s="19">
        <v>16.329999999999998</v>
      </c>
      <c r="H31" s="20" t="e">
        <f t="shared" si="0"/>
        <v>#DIV/0!</v>
      </c>
      <c r="I31" s="21" t="e">
        <f t="shared" si="1"/>
        <v>#DIV/0!</v>
      </c>
      <c r="J31" s="22">
        <v>30</v>
      </c>
      <c r="K31" s="23">
        <f t="shared" si="10"/>
        <v>8.5166666666666675</v>
      </c>
      <c r="L31" s="24" t="str">
        <f t="shared" si="2"/>
        <v>0</v>
      </c>
      <c r="M31" s="25">
        <f t="shared" si="3"/>
        <v>0</v>
      </c>
      <c r="N31" s="26">
        <f>ROUND(V31*Hauptstelle!$J$55, Hauptstelle!W52)</f>
        <v>0</v>
      </c>
      <c r="O31" s="27">
        <f t="shared" si="4"/>
        <v>0</v>
      </c>
      <c r="P31" s="24">
        <f t="shared" si="5"/>
        <v>0</v>
      </c>
      <c r="Q31" s="24">
        <f>(P31*(1/Hauptstelle!$J$53))+((L31/100)*Hauptstelle!$J$54)</f>
        <v>0</v>
      </c>
      <c r="R31" s="28">
        <f t="shared" si="6"/>
        <v>0</v>
      </c>
      <c r="S31" s="29">
        <f>R31/Hauptstelle!$R$48</f>
        <v>0</v>
      </c>
      <c r="T31" s="28">
        <f t="shared" si="7"/>
        <v>0</v>
      </c>
      <c r="U31" s="29">
        <f>T31/Hauptstelle!$T$48</f>
        <v>0</v>
      </c>
      <c r="V31" s="29">
        <f t="shared" si="8"/>
        <v>0</v>
      </c>
      <c r="W31" s="16">
        <f t="shared" si="9"/>
        <v>0</v>
      </c>
    </row>
    <row r="32" spans="1:23" x14ac:dyDescent="0.15">
      <c r="A32" s="16" t="s">
        <v>61</v>
      </c>
      <c r="B32" s="30">
        <v>28</v>
      </c>
      <c r="C32" s="30"/>
      <c r="D32" s="47">
        <f>C32/Hauptstelle!$E$51*100</f>
        <v>0</v>
      </c>
      <c r="E32" s="30"/>
      <c r="F32" s="47">
        <f>E32/Hauptstelle!$E$51*100</f>
        <v>0</v>
      </c>
      <c r="G32" s="19">
        <v>16.329999999999998</v>
      </c>
      <c r="H32" s="20" t="e">
        <f t="shared" si="0"/>
        <v>#DIV/0!</v>
      </c>
      <c r="I32" s="21" t="e">
        <f t="shared" si="1"/>
        <v>#DIV/0!</v>
      </c>
      <c r="J32" s="22">
        <v>30</v>
      </c>
      <c r="K32" s="23">
        <f t="shared" si="10"/>
        <v>8.5166666666666675</v>
      </c>
      <c r="L32" s="24" t="str">
        <f t="shared" si="2"/>
        <v>0</v>
      </c>
      <c r="M32" s="25">
        <f t="shared" si="3"/>
        <v>0</v>
      </c>
      <c r="N32" s="26">
        <f>ROUND(V32*Hauptstelle!$J$55, Hauptstelle!W52)</f>
        <v>0</v>
      </c>
      <c r="O32" s="27">
        <f t="shared" si="4"/>
        <v>0</v>
      </c>
      <c r="P32" s="24">
        <f t="shared" si="5"/>
        <v>0</v>
      </c>
      <c r="Q32" s="24">
        <f>(P32*(1/Hauptstelle!$J$53))+((L32/100)*Hauptstelle!$J$54)</f>
        <v>0</v>
      </c>
      <c r="R32" s="28">
        <f t="shared" si="6"/>
        <v>0</v>
      </c>
      <c r="S32" s="29">
        <f>R32/Hauptstelle!$R$48</f>
        <v>0</v>
      </c>
      <c r="T32" s="28">
        <f t="shared" si="7"/>
        <v>0</v>
      </c>
      <c r="U32" s="29">
        <f>T32/Hauptstelle!$T$48</f>
        <v>0</v>
      </c>
      <c r="V32" s="29">
        <f t="shared" si="8"/>
        <v>0</v>
      </c>
      <c r="W32" s="16">
        <f t="shared" si="9"/>
        <v>0</v>
      </c>
    </row>
    <row r="33" spans="1:23" x14ac:dyDescent="0.15">
      <c r="A33" s="16" t="s">
        <v>62</v>
      </c>
      <c r="B33" s="30">
        <v>28</v>
      </c>
      <c r="C33" s="30"/>
      <c r="D33" s="47">
        <f>C33/Hauptstelle!$E$51*100</f>
        <v>0</v>
      </c>
      <c r="E33" s="30"/>
      <c r="F33" s="47">
        <f>E33/Hauptstelle!$E$51*100</f>
        <v>0</v>
      </c>
      <c r="G33" s="19">
        <v>16.329999999999998</v>
      </c>
      <c r="H33" s="20" t="e">
        <f t="shared" si="0"/>
        <v>#DIV/0!</v>
      </c>
      <c r="I33" s="21" t="e">
        <f t="shared" si="1"/>
        <v>#DIV/0!</v>
      </c>
      <c r="J33" s="22">
        <v>30</v>
      </c>
      <c r="K33" s="23">
        <f t="shared" si="10"/>
        <v>8.5166666666666675</v>
      </c>
      <c r="L33" s="24" t="str">
        <f t="shared" si="2"/>
        <v>0</v>
      </c>
      <c r="M33" s="25">
        <f t="shared" si="3"/>
        <v>0</v>
      </c>
      <c r="N33" s="26">
        <f>ROUND(V33*Hauptstelle!$J$55, Hauptstelle!W52)</f>
        <v>0</v>
      </c>
      <c r="O33" s="27">
        <f t="shared" si="4"/>
        <v>0</v>
      </c>
      <c r="P33" s="24">
        <f t="shared" si="5"/>
        <v>0</v>
      </c>
      <c r="Q33" s="24">
        <f>(P33*(1/Hauptstelle!$J$53))+((L33/100)*Hauptstelle!$J$54)</f>
        <v>0</v>
      </c>
      <c r="R33" s="28">
        <f t="shared" si="6"/>
        <v>0</v>
      </c>
      <c r="S33" s="29">
        <f>R33/Hauptstelle!$R$48</f>
        <v>0</v>
      </c>
      <c r="T33" s="28">
        <f t="shared" si="7"/>
        <v>0</v>
      </c>
      <c r="U33" s="29">
        <f>T33/Hauptstelle!$T$48</f>
        <v>0</v>
      </c>
      <c r="V33" s="29">
        <f t="shared" si="8"/>
        <v>0</v>
      </c>
      <c r="W33" s="16">
        <f t="shared" si="9"/>
        <v>0</v>
      </c>
    </row>
    <row r="34" spans="1:23" x14ac:dyDescent="0.15">
      <c r="A34" s="16" t="s">
        <v>63</v>
      </c>
      <c r="B34" s="30">
        <v>28</v>
      </c>
      <c r="C34" s="30"/>
      <c r="D34" s="47">
        <f>C34/Hauptstelle!$E$51*100</f>
        <v>0</v>
      </c>
      <c r="E34" s="30"/>
      <c r="F34" s="47">
        <f>E34/Hauptstelle!$E$51*100</f>
        <v>0</v>
      </c>
      <c r="G34" s="19">
        <v>16.329999999999998</v>
      </c>
      <c r="H34" s="20" t="e">
        <f t="shared" si="0"/>
        <v>#DIV/0!</v>
      </c>
      <c r="I34" s="21" t="e">
        <f t="shared" si="1"/>
        <v>#DIV/0!</v>
      </c>
      <c r="J34" s="22">
        <v>30</v>
      </c>
      <c r="K34" s="23">
        <f t="shared" si="10"/>
        <v>8.5166666666666675</v>
      </c>
      <c r="L34" s="24" t="str">
        <f t="shared" si="2"/>
        <v>0</v>
      </c>
      <c r="M34" s="25">
        <f t="shared" si="3"/>
        <v>0</v>
      </c>
      <c r="N34" s="26">
        <f>ROUND(V34*Hauptstelle!$J$55, Hauptstelle!W52)</f>
        <v>0</v>
      </c>
      <c r="O34" s="27">
        <f t="shared" si="4"/>
        <v>0</v>
      </c>
      <c r="P34" s="24">
        <f t="shared" si="5"/>
        <v>0</v>
      </c>
      <c r="Q34" s="24">
        <f>(P34*(1/Hauptstelle!$J$53))+((L34/100)*Hauptstelle!$J$54)</f>
        <v>0</v>
      </c>
      <c r="R34" s="28">
        <f t="shared" si="6"/>
        <v>0</v>
      </c>
      <c r="S34" s="29">
        <f>R34/Hauptstelle!$R$48</f>
        <v>0</v>
      </c>
      <c r="T34" s="28">
        <f t="shared" si="7"/>
        <v>0</v>
      </c>
      <c r="U34" s="29">
        <f>T34/Hauptstelle!$T$48</f>
        <v>0</v>
      </c>
      <c r="V34" s="29">
        <f t="shared" si="8"/>
        <v>0</v>
      </c>
      <c r="W34" s="16">
        <f t="shared" si="9"/>
        <v>0</v>
      </c>
    </row>
    <row r="35" spans="1:23" x14ac:dyDescent="0.15">
      <c r="A35" s="16" t="s">
        <v>64</v>
      </c>
      <c r="B35" s="30">
        <v>28</v>
      </c>
      <c r="C35" s="30"/>
      <c r="D35" s="47">
        <f>C35/Hauptstelle!$E$51*100</f>
        <v>0</v>
      </c>
      <c r="E35" s="30"/>
      <c r="F35" s="47">
        <f>E35/Hauptstelle!$E$51*100</f>
        <v>0</v>
      </c>
      <c r="G35" s="19">
        <v>16.329999999999998</v>
      </c>
      <c r="H35" s="20" t="e">
        <f t="shared" si="0"/>
        <v>#DIV/0!</v>
      </c>
      <c r="I35" s="21" t="e">
        <f t="shared" si="1"/>
        <v>#DIV/0!</v>
      </c>
      <c r="J35" s="22">
        <v>30</v>
      </c>
      <c r="K35" s="23">
        <f t="shared" si="10"/>
        <v>8.5166666666666675</v>
      </c>
      <c r="L35" s="24" t="str">
        <f t="shared" si="2"/>
        <v>0</v>
      </c>
      <c r="M35" s="25">
        <f t="shared" si="3"/>
        <v>0</v>
      </c>
      <c r="N35" s="26">
        <f>ROUND(V35*Hauptstelle!$J$55, Hauptstelle!W52)</f>
        <v>0</v>
      </c>
      <c r="O35" s="27">
        <f t="shared" si="4"/>
        <v>0</v>
      </c>
      <c r="P35" s="24">
        <f t="shared" si="5"/>
        <v>0</v>
      </c>
      <c r="Q35" s="24">
        <f>(P35*(1/Hauptstelle!$J$53))+((L35/100)*Hauptstelle!$J$54)</f>
        <v>0</v>
      </c>
      <c r="R35" s="28">
        <f t="shared" si="6"/>
        <v>0</v>
      </c>
      <c r="S35" s="29">
        <f>R35/Hauptstelle!$R$48</f>
        <v>0</v>
      </c>
      <c r="T35" s="28">
        <f t="shared" si="7"/>
        <v>0</v>
      </c>
      <c r="U35" s="29">
        <f>T35/Hauptstelle!$T$48</f>
        <v>0</v>
      </c>
      <c r="V35" s="29">
        <f t="shared" si="8"/>
        <v>0</v>
      </c>
      <c r="W35" s="16">
        <f t="shared" si="9"/>
        <v>0</v>
      </c>
    </row>
    <row r="36" spans="1:23" x14ac:dyDescent="0.15">
      <c r="A36" s="16" t="s">
        <v>65</v>
      </c>
      <c r="B36" s="30">
        <v>28</v>
      </c>
      <c r="C36" s="30"/>
      <c r="D36" s="47">
        <f>C36/Hauptstelle!$E$51*100</f>
        <v>0</v>
      </c>
      <c r="E36" s="30"/>
      <c r="F36" s="47">
        <f>E36/Hauptstelle!$E$51*100</f>
        <v>0</v>
      </c>
      <c r="G36" s="19">
        <v>16.329999999999998</v>
      </c>
      <c r="H36" s="20" t="e">
        <f t="shared" si="0"/>
        <v>#DIV/0!</v>
      </c>
      <c r="I36" s="21" t="e">
        <f t="shared" si="1"/>
        <v>#DIV/0!</v>
      </c>
      <c r="J36" s="22">
        <v>30</v>
      </c>
      <c r="K36" s="23">
        <f t="shared" si="10"/>
        <v>8.5166666666666675</v>
      </c>
      <c r="L36" s="24" t="str">
        <f t="shared" si="2"/>
        <v>0</v>
      </c>
      <c r="M36" s="25">
        <f t="shared" si="3"/>
        <v>0</v>
      </c>
      <c r="N36" s="26">
        <f>ROUND(V36*Hauptstelle!$J$55, Hauptstelle!W52)</f>
        <v>0</v>
      </c>
      <c r="O36" s="27">
        <f t="shared" si="4"/>
        <v>0</v>
      </c>
      <c r="P36" s="24">
        <f t="shared" si="5"/>
        <v>0</v>
      </c>
      <c r="Q36" s="24">
        <f>(P36*(1/Hauptstelle!$J$53))+((L36/100)*Hauptstelle!$J$54)</f>
        <v>0</v>
      </c>
      <c r="R36" s="28">
        <f t="shared" si="6"/>
        <v>0</v>
      </c>
      <c r="S36" s="29">
        <f>R36/Hauptstelle!$R$48</f>
        <v>0</v>
      </c>
      <c r="T36" s="28">
        <f t="shared" si="7"/>
        <v>0</v>
      </c>
      <c r="U36" s="29">
        <f>T36/Hauptstelle!$T$48</f>
        <v>0</v>
      </c>
      <c r="V36" s="29">
        <f t="shared" si="8"/>
        <v>0</v>
      </c>
      <c r="W36" s="16">
        <f t="shared" si="9"/>
        <v>0</v>
      </c>
    </row>
    <row r="37" spans="1:23" x14ac:dyDescent="0.15">
      <c r="A37" s="32" t="s">
        <v>7</v>
      </c>
      <c r="B37" s="32">
        <f>IF(E37=0,SUM(B2:B36)/35,W37/E37)</f>
        <v>28.2</v>
      </c>
      <c r="C37" s="32">
        <f>SUM(C2:C36)</f>
        <v>0</v>
      </c>
      <c r="D37" s="32"/>
      <c r="E37" s="32">
        <f>SUM(E2:E36)</f>
        <v>0</v>
      </c>
      <c r="F37" s="32"/>
      <c r="G37" s="94"/>
      <c r="H37" s="34" t="e">
        <f>E37/C37</f>
        <v>#DIV/0!</v>
      </c>
      <c r="I37" s="95" t="e">
        <f t="shared" si="1"/>
        <v>#DIV/0!</v>
      </c>
      <c r="J37" s="96"/>
      <c r="K37" s="96"/>
      <c r="L37" s="32">
        <f>SUM(L2:L36)</f>
        <v>0</v>
      </c>
      <c r="M37" s="97"/>
      <c r="N37" s="38">
        <f>SUM(N2:N36)</f>
        <v>0</v>
      </c>
      <c r="O37" s="39">
        <f>SUM(O2:O36)</f>
        <v>0</v>
      </c>
      <c r="P37" s="40"/>
      <c r="Q37" s="41">
        <f>SUM(P2:P36)</f>
        <v>0</v>
      </c>
      <c r="R37" s="42">
        <f>SUM(R2:R36)</f>
        <v>0</v>
      </c>
      <c r="S37" s="43"/>
      <c r="T37" s="42">
        <f>SUM(T2:T36)</f>
        <v>0</v>
      </c>
      <c r="U37" s="43"/>
      <c r="V37" s="43"/>
      <c r="W37" s="16">
        <f>SUM(W2:W36)</f>
        <v>0</v>
      </c>
    </row>
  </sheetData>
  <phoneticPr fontId="2" type="noConversion"/>
  <pageMargins left="0.78740157499999996" right="0.78740157499999996" top="0.984251969" bottom="0.984251969" header="0.4921259845" footer="0.4921259845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7"/>
  <sheetViews>
    <sheetView zoomScale="125" workbookViewId="0">
      <selection sqref="A1:IV1"/>
    </sheetView>
  </sheetViews>
  <sheetFormatPr baseColWidth="10" defaultColWidth="11.5" defaultRowHeight="11" x14ac:dyDescent="0.15"/>
  <cols>
    <col min="1" max="1" width="12.5" style="16" customWidth="1"/>
    <col min="2" max="2" width="6.33203125" style="16" customWidth="1"/>
    <col min="3" max="3" width="6.6640625" style="16" customWidth="1"/>
    <col min="4" max="4" width="11.1640625" style="16" customWidth="1"/>
    <col min="5" max="5" width="7.83203125" style="16" customWidth="1"/>
    <col min="6" max="6" width="9.6640625" style="46" customWidth="1"/>
    <col min="7" max="7" width="7.1640625" style="16" bestFit="1" customWidth="1"/>
    <col min="8" max="8" width="6.1640625" style="130" bestFit="1" customWidth="1"/>
    <col min="9" max="9" width="12.33203125" style="46" bestFit="1" customWidth="1"/>
    <col min="10" max="10" width="12.33203125" style="93" bestFit="1" customWidth="1"/>
    <col min="11" max="11" width="6.1640625" style="93" bestFit="1" customWidth="1"/>
    <col min="12" max="12" width="6.6640625" style="16" bestFit="1" customWidth="1"/>
    <col min="13" max="13" width="5.83203125" style="16" bestFit="1" customWidth="1"/>
    <col min="14" max="14" width="14.33203125" style="16" bestFit="1" customWidth="1"/>
    <col min="15" max="17" width="13.5" style="16" bestFit="1" customWidth="1"/>
    <col min="18" max="18" width="13.5" style="47" bestFit="1" customWidth="1"/>
    <col min="19" max="19" width="13.5" style="129" bestFit="1" customWidth="1"/>
    <col min="20" max="20" width="13.5" style="47" bestFit="1" customWidth="1"/>
    <col min="21" max="22" width="13.5" style="129" bestFit="1" customWidth="1"/>
    <col min="23" max="23" width="13" style="108" customWidth="1"/>
    <col min="24" max="16384" width="11.5" style="16"/>
  </cols>
  <sheetData>
    <row r="1" spans="1:23" x14ac:dyDescent="0.15">
      <c r="A1" s="102" t="s">
        <v>72</v>
      </c>
      <c r="C1" s="58"/>
      <c r="D1" s="58"/>
      <c r="E1" s="58"/>
      <c r="F1" s="103"/>
      <c r="G1" s="58"/>
      <c r="H1" s="104" t="s">
        <v>74</v>
      </c>
      <c r="I1" s="105" t="s">
        <v>74</v>
      </c>
      <c r="J1" s="106" t="s">
        <v>75</v>
      </c>
      <c r="K1" s="106" t="s">
        <v>75</v>
      </c>
      <c r="L1" s="58" t="s">
        <v>75</v>
      </c>
      <c r="M1" s="58"/>
      <c r="N1" s="58"/>
      <c r="O1" s="17"/>
      <c r="P1" s="17"/>
      <c r="Q1" s="17"/>
      <c r="R1" s="18"/>
      <c r="S1" s="107"/>
      <c r="T1" s="18"/>
      <c r="U1" s="107"/>
      <c r="V1" s="107"/>
    </row>
    <row r="2" spans="1:23" x14ac:dyDescent="0.15">
      <c r="A2" s="58" t="s">
        <v>115</v>
      </c>
      <c r="B2" s="58" t="s">
        <v>107</v>
      </c>
      <c r="C2" s="58" t="s">
        <v>38</v>
      </c>
      <c r="D2" s="58" t="s">
        <v>70</v>
      </c>
      <c r="E2" s="58" t="s">
        <v>8</v>
      </c>
      <c r="F2" s="58" t="s">
        <v>71</v>
      </c>
      <c r="G2" s="109" t="s">
        <v>77</v>
      </c>
      <c r="H2" s="110" t="s">
        <v>68</v>
      </c>
      <c r="I2" s="103" t="s">
        <v>69</v>
      </c>
      <c r="J2" s="103" t="s">
        <v>69</v>
      </c>
      <c r="K2" s="103" t="s">
        <v>68</v>
      </c>
      <c r="L2" s="111" t="s">
        <v>38</v>
      </c>
      <c r="M2" s="112" t="s">
        <v>76</v>
      </c>
      <c r="N2" s="63" t="s">
        <v>87</v>
      </c>
      <c r="O2" s="24" t="s">
        <v>79</v>
      </c>
      <c r="P2" s="24" t="s">
        <v>80</v>
      </c>
      <c r="Q2" s="24" t="s">
        <v>81</v>
      </c>
      <c r="R2" s="113" t="s">
        <v>82</v>
      </c>
      <c r="S2" s="114" t="s">
        <v>83</v>
      </c>
      <c r="T2" s="113" t="s">
        <v>84</v>
      </c>
      <c r="U2" s="114" t="s">
        <v>85</v>
      </c>
      <c r="V2" s="114" t="s">
        <v>86</v>
      </c>
      <c r="W2" s="115" t="s">
        <v>108</v>
      </c>
    </row>
    <row r="3" spans="1:23" x14ac:dyDescent="0.15">
      <c r="A3" s="116" t="s">
        <v>18</v>
      </c>
      <c r="B3" s="117">
        <v>28</v>
      </c>
      <c r="C3" s="117">
        <v>373</v>
      </c>
      <c r="D3" s="118">
        <f t="shared" ref="D3:D24" si="0">C3/$C$25*100</f>
        <v>0.71241667780812501</v>
      </c>
      <c r="E3" s="117">
        <v>548</v>
      </c>
      <c r="F3" s="118">
        <f t="shared" ref="F3:F24" si="1">E3/$E$25*100</f>
        <v>0.35636018390266422</v>
      </c>
      <c r="G3" s="119">
        <v>23.25</v>
      </c>
      <c r="H3" s="59">
        <f t="shared" ref="H3:H24" si="2">E3/C3</f>
        <v>1.4691689008042896</v>
      </c>
      <c r="I3" s="61">
        <f t="shared" ref="I3:I25" si="3">((365-(H3*B3))*100)/365</f>
        <v>88.729663226706819</v>
      </c>
      <c r="J3" s="134">
        <v>79</v>
      </c>
      <c r="K3" s="120">
        <f t="shared" ref="K3:K24" si="4">((100-J3)*365)/(100*B3)</f>
        <v>2.7374999999999998</v>
      </c>
      <c r="L3" s="111">
        <f t="shared" ref="L3:L24" si="5">(O3/$O$25)*$C$25</f>
        <v>280.46601575886081</v>
      </c>
      <c r="M3" s="112">
        <f t="shared" ref="M3:M24" si="6">L3-C3</f>
        <v>-92.533984241139194</v>
      </c>
      <c r="N3" s="63">
        <f>ROUND(V3*Hauptstelle!$N$3, Hauptstelle!W52)</f>
        <v>100</v>
      </c>
      <c r="O3" s="24">
        <f t="shared" ref="O3:O24" si="7">E3/K3</f>
        <v>200.1826484018265</v>
      </c>
      <c r="P3" s="24">
        <f t="shared" ref="P3:P24" si="8">IF(M3&lt;0,0,M3)</f>
        <v>0</v>
      </c>
      <c r="Q3" s="24">
        <f>(P3*(1/Hauptstelle!$J$53))+((L3/100)*Hauptstelle!$J$54)</f>
        <v>14.02330078794304</v>
      </c>
      <c r="R3" s="28">
        <f t="shared" ref="R3:R24" si="9">Q3*G3</f>
        <v>326.04174331967567</v>
      </c>
      <c r="S3" s="29">
        <f t="shared" ref="S3:S24" si="10">R3/$R$25</f>
        <v>5.0382210686882138E-3</v>
      </c>
      <c r="T3" s="28">
        <f t="shared" ref="T3:T24" si="11">E3*G3</f>
        <v>12741</v>
      </c>
      <c r="U3" s="29">
        <f t="shared" ref="U3:U24" si="12">T3/$T$25</f>
        <v>4.212907857657427E-3</v>
      </c>
      <c r="V3" s="29">
        <f t="shared" ref="V3:V24" si="13">(S3+U3)/2</f>
        <v>4.62556446317282E-3</v>
      </c>
      <c r="W3" s="108">
        <f t="shared" ref="W3:W24" si="14">B3*E3</f>
        <v>15344</v>
      </c>
    </row>
    <row r="4" spans="1:23" x14ac:dyDescent="0.15">
      <c r="A4" s="116" t="s">
        <v>19</v>
      </c>
      <c r="B4" s="117">
        <v>28</v>
      </c>
      <c r="C4" s="117">
        <v>2681</v>
      </c>
      <c r="D4" s="118">
        <f t="shared" si="0"/>
        <v>5.1206142445136278</v>
      </c>
      <c r="E4" s="117">
        <v>5680</v>
      </c>
      <c r="F4" s="118">
        <f t="shared" si="1"/>
        <v>3.693660300304987</v>
      </c>
      <c r="G4" s="119">
        <v>20.7</v>
      </c>
      <c r="H4" s="59">
        <f t="shared" si="2"/>
        <v>2.1186124580380454</v>
      </c>
      <c r="I4" s="61">
        <f t="shared" si="3"/>
        <v>83.747630458886221</v>
      </c>
      <c r="J4" s="135">
        <v>76</v>
      </c>
      <c r="K4" s="120">
        <f t="shared" si="4"/>
        <v>3.1285714285714286</v>
      </c>
      <c r="L4" s="111">
        <f t="shared" si="5"/>
        <v>2543.6425151852886</v>
      </c>
      <c r="M4" s="112">
        <f t="shared" si="6"/>
        <v>-137.35748481471137</v>
      </c>
      <c r="N4" s="63">
        <f>ROUND(V4*Hauptstelle!$N$3, Hauptstelle!W52)</f>
        <v>1000</v>
      </c>
      <c r="O4" s="24">
        <f t="shared" si="7"/>
        <v>1815.5251141552512</v>
      </c>
      <c r="P4" s="24">
        <f t="shared" si="8"/>
        <v>0</v>
      </c>
      <c r="Q4" s="24">
        <f>(P4*(1/Hauptstelle!$J$53))+((L4/100)*Hauptstelle!$J$54)</f>
        <v>127.18212575926444</v>
      </c>
      <c r="R4" s="28">
        <f t="shared" si="9"/>
        <v>2632.6700032167737</v>
      </c>
      <c r="S4" s="29">
        <f t="shared" si="10"/>
        <v>4.0681826020373187E-2</v>
      </c>
      <c r="T4" s="28">
        <f t="shared" si="11"/>
        <v>117576</v>
      </c>
      <c r="U4" s="29">
        <f t="shared" si="12"/>
        <v>3.8877392219757452E-2</v>
      </c>
      <c r="V4" s="29">
        <f t="shared" si="13"/>
        <v>3.9779609120065319E-2</v>
      </c>
      <c r="W4" s="108">
        <f t="shared" si="14"/>
        <v>159040</v>
      </c>
    </row>
    <row r="5" spans="1:23" x14ac:dyDescent="0.15">
      <c r="A5" s="116" t="s">
        <v>20</v>
      </c>
      <c r="B5" s="117">
        <v>28</v>
      </c>
      <c r="C5" s="117">
        <v>1857</v>
      </c>
      <c r="D5" s="118">
        <f t="shared" si="0"/>
        <v>3.5468036747712817</v>
      </c>
      <c r="E5" s="117">
        <v>4587</v>
      </c>
      <c r="F5" s="118">
        <f t="shared" si="1"/>
        <v>2.982890809418834</v>
      </c>
      <c r="G5" s="119">
        <v>15.93</v>
      </c>
      <c r="H5" s="59">
        <f t="shared" si="2"/>
        <v>2.4701130856219708</v>
      </c>
      <c r="I5" s="61">
        <f t="shared" si="3"/>
        <v>81.051187288379396</v>
      </c>
      <c r="J5" s="135">
        <v>74</v>
      </c>
      <c r="K5" s="120">
        <f t="shared" si="4"/>
        <v>3.3892857142857142</v>
      </c>
      <c r="L5" s="111">
        <f t="shared" si="5"/>
        <v>1896.1573484000412</v>
      </c>
      <c r="M5" s="112">
        <f t="shared" si="6"/>
        <v>39.157348400041201</v>
      </c>
      <c r="N5" s="63">
        <f>ROUND(V5*Hauptstelle!$N$3, Hauptstelle!W52)</f>
        <v>600</v>
      </c>
      <c r="O5" s="24">
        <f t="shared" si="7"/>
        <v>1353.382507903056</v>
      </c>
      <c r="P5" s="24">
        <f t="shared" si="8"/>
        <v>39.157348400041201</v>
      </c>
      <c r="Q5" s="24">
        <f>(P5*(1/Hauptstelle!$J$53))+((L5/100)*Hauptstelle!$J$54)</f>
        <v>98.723602260006174</v>
      </c>
      <c r="R5" s="28">
        <f t="shared" si="9"/>
        <v>1572.6669840018983</v>
      </c>
      <c r="S5" s="29">
        <f t="shared" si="10"/>
        <v>2.4301930949559358E-2</v>
      </c>
      <c r="T5" s="28">
        <f t="shared" si="11"/>
        <v>73070.91</v>
      </c>
      <c r="U5" s="29">
        <f t="shared" si="12"/>
        <v>2.4161448152042908E-2</v>
      </c>
      <c r="V5" s="29">
        <f t="shared" si="13"/>
        <v>2.4231689550801135E-2</v>
      </c>
      <c r="W5" s="108">
        <f t="shared" si="14"/>
        <v>128436</v>
      </c>
    </row>
    <row r="6" spans="1:23" x14ac:dyDescent="0.15">
      <c r="A6" s="116" t="s">
        <v>21</v>
      </c>
      <c r="B6" s="117">
        <v>28</v>
      </c>
      <c r="C6" s="117">
        <v>3145</v>
      </c>
      <c r="D6" s="118">
        <f t="shared" si="0"/>
        <v>6.0068376721355312</v>
      </c>
      <c r="E6" s="117">
        <v>7182</v>
      </c>
      <c r="F6" s="118">
        <f t="shared" si="1"/>
        <v>4.6703993445053547</v>
      </c>
      <c r="G6" s="119">
        <v>21.71</v>
      </c>
      <c r="H6" s="59">
        <f t="shared" si="2"/>
        <v>2.2836248012718601</v>
      </c>
      <c r="I6" s="61">
        <f t="shared" si="3"/>
        <v>82.481782346407655</v>
      </c>
      <c r="J6" s="135">
        <v>68</v>
      </c>
      <c r="K6" s="120">
        <f t="shared" si="4"/>
        <v>4.1714285714285717</v>
      </c>
      <c r="L6" s="111">
        <f t="shared" si="5"/>
        <v>2412.2060577544989</v>
      </c>
      <c r="M6" s="112">
        <f t="shared" si="6"/>
        <v>-732.79394224550106</v>
      </c>
      <c r="N6" s="63">
        <f>ROUND(V6*Hauptstelle!$N$3, Hauptstelle!W52)</f>
        <v>1100</v>
      </c>
      <c r="O6" s="24">
        <f t="shared" si="7"/>
        <v>1721.7123287671232</v>
      </c>
      <c r="P6" s="24">
        <f t="shared" si="8"/>
        <v>0</v>
      </c>
      <c r="Q6" s="24">
        <f>(P6*(1/Hauptstelle!$J$53))+((L6/100)*Hauptstelle!$J$54)</f>
        <v>120.61030288772494</v>
      </c>
      <c r="R6" s="28">
        <f t="shared" si="9"/>
        <v>2618.4496756925087</v>
      </c>
      <c r="S6" s="29">
        <f t="shared" si="10"/>
        <v>4.0462083747476084E-2</v>
      </c>
      <c r="T6" s="28">
        <f t="shared" si="11"/>
        <v>155921.22</v>
      </c>
      <c r="U6" s="29">
        <f t="shared" si="12"/>
        <v>5.1556528758616466E-2</v>
      </c>
      <c r="V6" s="29">
        <f t="shared" si="13"/>
        <v>4.6009306253046278E-2</v>
      </c>
      <c r="W6" s="108">
        <f t="shared" si="14"/>
        <v>201096</v>
      </c>
    </row>
    <row r="7" spans="1:23" x14ac:dyDescent="0.15">
      <c r="A7" s="116" t="s">
        <v>22</v>
      </c>
      <c r="B7" s="117">
        <v>28</v>
      </c>
      <c r="C7" s="117">
        <v>2243</v>
      </c>
      <c r="D7" s="118">
        <f t="shared" si="0"/>
        <v>4.2840498882670897</v>
      </c>
      <c r="E7" s="117">
        <v>4872</v>
      </c>
      <c r="F7" s="118">
        <f t="shared" si="1"/>
        <v>3.168224116740475</v>
      </c>
      <c r="G7" s="119">
        <v>17.36</v>
      </c>
      <c r="H7" s="59">
        <f t="shared" si="2"/>
        <v>2.1720909496210434</v>
      </c>
      <c r="I7" s="61">
        <f t="shared" si="3"/>
        <v>83.337384496057751</v>
      </c>
      <c r="J7" s="135">
        <v>62</v>
      </c>
      <c r="K7" s="120">
        <f t="shared" si="4"/>
        <v>4.9535714285714283</v>
      </c>
      <c r="L7" s="111">
        <f t="shared" si="5"/>
        <v>1377.9792068920749</v>
      </c>
      <c r="M7" s="112">
        <f t="shared" si="6"/>
        <v>-865.0207931079251</v>
      </c>
      <c r="N7" s="63">
        <f>ROUND(V7*Hauptstelle!$N$3, Hauptstelle!W52)</f>
        <v>600</v>
      </c>
      <c r="O7" s="24">
        <f t="shared" si="7"/>
        <v>983.53280461427551</v>
      </c>
      <c r="P7" s="24">
        <f t="shared" si="8"/>
        <v>0</v>
      </c>
      <c r="Q7" s="24">
        <f>(P7*(1/Hauptstelle!$J$53))+((L7/100)*Hauptstelle!$J$54)</f>
        <v>68.898960344603751</v>
      </c>
      <c r="R7" s="28">
        <f t="shared" si="9"/>
        <v>1196.0859515823211</v>
      </c>
      <c r="S7" s="29">
        <f t="shared" si="10"/>
        <v>1.8482742055870919E-2</v>
      </c>
      <c r="T7" s="28">
        <f t="shared" si="11"/>
        <v>84577.919999999998</v>
      </c>
      <c r="U7" s="29">
        <f t="shared" si="12"/>
        <v>2.7966327898306356E-2</v>
      </c>
      <c r="V7" s="29">
        <f t="shared" si="13"/>
        <v>2.3224534977088637E-2</v>
      </c>
      <c r="W7" s="108">
        <f t="shared" si="14"/>
        <v>136416</v>
      </c>
    </row>
    <row r="8" spans="1:23" x14ac:dyDescent="0.15">
      <c r="A8" s="116" t="s">
        <v>23</v>
      </c>
      <c r="B8" s="117">
        <v>28</v>
      </c>
      <c r="C8" s="117">
        <v>6233</v>
      </c>
      <c r="D8" s="118">
        <f t="shared" si="0"/>
        <v>11.904807380101992</v>
      </c>
      <c r="E8" s="117">
        <v>16478</v>
      </c>
      <c r="F8" s="118">
        <f t="shared" si="1"/>
        <v>10.715516624722813</v>
      </c>
      <c r="G8" s="119">
        <v>15.26</v>
      </c>
      <c r="H8" s="59">
        <f t="shared" si="2"/>
        <v>2.6436707845339322</v>
      </c>
      <c r="I8" s="61">
        <f t="shared" si="3"/>
        <v>79.719785762479432</v>
      </c>
      <c r="J8" s="135">
        <v>71</v>
      </c>
      <c r="K8" s="120">
        <f t="shared" si="4"/>
        <v>3.780357142857143</v>
      </c>
      <c r="L8" s="111">
        <f t="shared" si="5"/>
        <v>6106.9657161568512</v>
      </c>
      <c r="M8" s="112">
        <f t="shared" si="6"/>
        <v>-126.03428384314884</v>
      </c>
      <c r="N8" s="63">
        <f>ROUND(V8*Hauptstelle!$N$3, Hauptstelle!W52)</f>
        <v>1900</v>
      </c>
      <c r="O8" s="24">
        <f t="shared" si="7"/>
        <v>4358.8474256022673</v>
      </c>
      <c r="P8" s="24">
        <f t="shared" si="8"/>
        <v>0</v>
      </c>
      <c r="Q8" s="24">
        <f>(P8*(1/Hauptstelle!$J$53))+((L8/100)*Hauptstelle!$J$54)</f>
        <v>305.34828580784256</v>
      </c>
      <c r="R8" s="28">
        <f t="shared" si="9"/>
        <v>4659.6148414276777</v>
      </c>
      <c r="S8" s="29">
        <f t="shared" si="10"/>
        <v>7.2003570545981985E-2</v>
      </c>
      <c r="T8" s="28">
        <f t="shared" si="11"/>
        <v>251454.28</v>
      </c>
      <c r="U8" s="29">
        <f t="shared" si="12"/>
        <v>8.3145256420500024E-2</v>
      </c>
      <c r="V8" s="29">
        <f t="shared" si="13"/>
        <v>7.7574413483241011E-2</v>
      </c>
      <c r="W8" s="108">
        <f t="shared" si="14"/>
        <v>461384</v>
      </c>
    </row>
    <row r="9" spans="1:23" x14ac:dyDescent="0.15">
      <c r="A9" s="116" t="s">
        <v>24</v>
      </c>
      <c r="B9" s="117">
        <v>28</v>
      </c>
      <c r="C9" s="117">
        <v>3734</v>
      </c>
      <c r="D9" s="118">
        <f t="shared" si="0"/>
        <v>7.1318066352159217</v>
      </c>
      <c r="E9" s="117">
        <v>11627</v>
      </c>
      <c r="F9" s="118">
        <f t="shared" si="1"/>
        <v>7.5609486464165636</v>
      </c>
      <c r="G9" s="119">
        <v>13.17</v>
      </c>
      <c r="H9" s="59">
        <f t="shared" si="2"/>
        <v>3.1138189608998394</v>
      </c>
      <c r="I9" s="61">
        <f t="shared" si="3"/>
        <v>76.113169615014939</v>
      </c>
      <c r="J9" s="135">
        <v>57</v>
      </c>
      <c r="K9" s="120">
        <f t="shared" si="4"/>
        <v>5.6053571428571427</v>
      </c>
      <c r="L9" s="111">
        <f t="shared" si="5"/>
        <v>2906.1511487775319</v>
      </c>
      <c r="M9" s="112">
        <f t="shared" si="6"/>
        <v>-827.84885122246806</v>
      </c>
      <c r="N9" s="63">
        <f>ROUND(V9*Hauptstelle!$N$3, Hauptstelle!W52)</f>
        <v>1000</v>
      </c>
      <c r="O9" s="24">
        <f t="shared" si="7"/>
        <v>2074.2656897100987</v>
      </c>
      <c r="P9" s="24">
        <f t="shared" si="8"/>
        <v>0</v>
      </c>
      <c r="Q9" s="24">
        <f>(P9*(1/Hauptstelle!$J$53))+((L9/100)*Hauptstelle!$J$54)</f>
        <v>145.30755743887659</v>
      </c>
      <c r="R9" s="28">
        <f t="shared" si="9"/>
        <v>1913.7005314700045</v>
      </c>
      <c r="S9" s="29">
        <f t="shared" si="10"/>
        <v>2.9571815678088247E-2</v>
      </c>
      <c r="T9" s="28">
        <f t="shared" si="11"/>
        <v>153127.59</v>
      </c>
      <c r="U9" s="29">
        <f t="shared" si="12"/>
        <v>5.063279390433599E-2</v>
      </c>
      <c r="V9" s="29">
        <f t="shared" si="13"/>
        <v>4.0102304791212115E-2</v>
      </c>
      <c r="W9" s="108">
        <f t="shared" si="14"/>
        <v>325556</v>
      </c>
    </row>
    <row r="10" spans="1:23" x14ac:dyDescent="0.15">
      <c r="A10" s="116" t="s">
        <v>25</v>
      </c>
      <c r="B10" s="117">
        <v>28</v>
      </c>
      <c r="C10" s="117">
        <v>2874</v>
      </c>
      <c r="D10" s="118">
        <f t="shared" si="0"/>
        <v>5.4892373512615311</v>
      </c>
      <c r="E10" s="117">
        <v>5751</v>
      </c>
      <c r="F10" s="118">
        <f t="shared" si="1"/>
        <v>3.7398310540587993</v>
      </c>
      <c r="G10" s="119">
        <v>14.38</v>
      </c>
      <c r="H10" s="59">
        <f t="shared" si="2"/>
        <v>2.0010438413361169</v>
      </c>
      <c r="I10" s="61">
        <f t="shared" si="3"/>
        <v>84.649526696599651</v>
      </c>
      <c r="J10" s="135">
        <v>69</v>
      </c>
      <c r="K10" s="120">
        <f t="shared" si="4"/>
        <v>4.0410714285714286</v>
      </c>
      <c r="L10" s="111">
        <f t="shared" si="5"/>
        <v>1993.8875199678228</v>
      </c>
      <c r="M10" s="112">
        <f t="shared" si="6"/>
        <v>-880.11248003217725</v>
      </c>
      <c r="N10" s="63">
        <f>ROUND(V10*Hauptstelle!$N$3, Hauptstelle!W52)</f>
        <v>600</v>
      </c>
      <c r="O10" s="24">
        <f t="shared" si="7"/>
        <v>1423.1374281926646</v>
      </c>
      <c r="P10" s="24">
        <f t="shared" si="8"/>
        <v>0</v>
      </c>
      <c r="Q10" s="24">
        <f>(P10*(1/Hauptstelle!$J$53))+((L10/100)*Hauptstelle!$J$54)</f>
        <v>99.694375998391138</v>
      </c>
      <c r="R10" s="28">
        <f t="shared" si="9"/>
        <v>1433.6051268568647</v>
      </c>
      <c r="S10" s="29">
        <f t="shared" si="10"/>
        <v>2.2153051571767311E-2</v>
      </c>
      <c r="T10" s="28">
        <f t="shared" si="11"/>
        <v>82699.38</v>
      </c>
      <c r="U10" s="29">
        <f t="shared" si="12"/>
        <v>2.7345174462396791E-2</v>
      </c>
      <c r="V10" s="29">
        <f t="shared" si="13"/>
        <v>2.4749113017082051E-2</v>
      </c>
      <c r="W10" s="108">
        <f t="shared" si="14"/>
        <v>161028</v>
      </c>
    </row>
    <row r="11" spans="1:23" x14ac:dyDescent="0.15">
      <c r="A11" s="116" t="s">
        <v>122</v>
      </c>
      <c r="B11" s="117">
        <v>28</v>
      </c>
      <c r="C11" s="117">
        <v>2176</v>
      </c>
      <c r="D11" s="118">
        <f t="shared" si="0"/>
        <v>4.1560822812613401</v>
      </c>
      <c r="E11" s="117">
        <v>6659</v>
      </c>
      <c r="F11" s="118">
        <f t="shared" si="1"/>
        <v>4.3302964682624836</v>
      </c>
      <c r="G11" s="119">
        <v>17.36</v>
      </c>
      <c r="H11" s="59">
        <f t="shared" si="2"/>
        <v>3.0602022058823528</v>
      </c>
      <c r="I11" s="61">
        <f t="shared" si="3"/>
        <v>76.524476228847703</v>
      </c>
      <c r="J11" s="135">
        <v>70</v>
      </c>
      <c r="K11" s="120">
        <f t="shared" si="4"/>
        <v>3.9107142857142856</v>
      </c>
      <c r="L11" s="111">
        <f t="shared" si="5"/>
        <v>2385.6500716364558</v>
      </c>
      <c r="M11" s="112">
        <f t="shared" si="6"/>
        <v>209.65007163645578</v>
      </c>
      <c r="N11" s="63">
        <f>ROUND(V11*Hauptstelle!$N$3, Hauptstelle!W52)</f>
        <v>900</v>
      </c>
      <c r="O11" s="24">
        <f t="shared" si="7"/>
        <v>1702.75799086758</v>
      </c>
      <c r="P11" s="24">
        <f t="shared" si="8"/>
        <v>209.65007163645578</v>
      </c>
      <c r="Q11" s="24">
        <f>(P11*(1/Hauptstelle!$J$53))+((L11/100)*Hauptstelle!$J$54)</f>
        <v>140.24751074546839</v>
      </c>
      <c r="R11" s="28">
        <f t="shared" si="9"/>
        <v>2434.6967865413312</v>
      </c>
      <c r="S11" s="29">
        <f t="shared" si="10"/>
        <v>3.7622607832129618E-2</v>
      </c>
      <c r="T11" s="28">
        <f t="shared" si="11"/>
        <v>115600.23999999999</v>
      </c>
      <c r="U11" s="29">
        <f t="shared" si="12"/>
        <v>3.8224092256736862E-2</v>
      </c>
      <c r="V11" s="29">
        <f t="shared" si="13"/>
        <v>3.7923350044433243E-2</v>
      </c>
      <c r="W11" s="108">
        <f t="shared" si="14"/>
        <v>186452</v>
      </c>
    </row>
    <row r="12" spans="1:23" x14ac:dyDescent="0.15">
      <c r="A12" s="116" t="s">
        <v>26</v>
      </c>
      <c r="B12" s="117">
        <v>28</v>
      </c>
      <c r="C12" s="117">
        <v>4982</v>
      </c>
      <c r="D12" s="118">
        <f t="shared" si="0"/>
        <v>9.515442061233454</v>
      </c>
      <c r="E12" s="117">
        <v>10837</v>
      </c>
      <c r="F12" s="118">
        <f t="shared" si="1"/>
        <v>7.0472177243671021</v>
      </c>
      <c r="G12" s="119">
        <v>33.090000000000003</v>
      </c>
      <c r="H12" s="59">
        <f t="shared" si="2"/>
        <v>2.1752308309915698</v>
      </c>
      <c r="I12" s="61">
        <f t="shared" si="3"/>
        <v>83.313297734859191</v>
      </c>
      <c r="J12" s="135">
        <v>68</v>
      </c>
      <c r="K12" s="120">
        <f t="shared" si="4"/>
        <v>4.1714285714285717</v>
      </c>
      <c r="L12" s="111">
        <f t="shared" si="5"/>
        <v>3639.8046571826108</v>
      </c>
      <c r="M12" s="112">
        <f t="shared" si="6"/>
        <v>-1342.1953428173892</v>
      </c>
      <c r="N12" s="63">
        <f>ROUND(V12*Hauptstelle!$N$3, Hauptstelle!W52)</f>
        <v>2600</v>
      </c>
      <c r="O12" s="24">
        <f t="shared" si="7"/>
        <v>2597.9109589041095</v>
      </c>
      <c r="P12" s="24">
        <f t="shared" si="8"/>
        <v>0</v>
      </c>
      <c r="Q12" s="24">
        <f>(P12*(1/Hauptstelle!$J$53))+((L12/100)*Hauptstelle!$J$54)</f>
        <v>181.99023285913054</v>
      </c>
      <c r="R12" s="28">
        <f t="shared" si="9"/>
        <v>6022.0568053086299</v>
      </c>
      <c r="S12" s="29">
        <f t="shared" si="10"/>
        <v>9.3056960021205407E-2</v>
      </c>
      <c r="T12" s="28">
        <f t="shared" si="11"/>
        <v>358596.33</v>
      </c>
      <c r="U12" s="29">
        <f t="shared" si="12"/>
        <v>0.11857258428570096</v>
      </c>
      <c r="V12" s="29">
        <f t="shared" si="13"/>
        <v>0.10581477215345318</v>
      </c>
      <c r="W12" s="108">
        <f t="shared" si="14"/>
        <v>303436</v>
      </c>
    </row>
    <row r="13" spans="1:23" x14ac:dyDescent="0.15">
      <c r="A13" s="116" t="s">
        <v>27</v>
      </c>
      <c r="B13" s="117">
        <v>28</v>
      </c>
      <c r="C13" s="117">
        <v>3578</v>
      </c>
      <c r="D13" s="118">
        <f t="shared" si="0"/>
        <v>6.8338522069637291</v>
      </c>
      <c r="E13" s="117">
        <v>16354</v>
      </c>
      <c r="F13" s="118">
        <f t="shared" si="1"/>
        <v>10.634880378730239</v>
      </c>
      <c r="G13" s="119">
        <v>19.559999999999999</v>
      </c>
      <c r="H13" s="59">
        <f t="shared" si="2"/>
        <v>4.5707098937954163</v>
      </c>
      <c r="I13" s="61">
        <f t="shared" si="3"/>
        <v>64.937019992802291</v>
      </c>
      <c r="J13" s="135">
        <v>71</v>
      </c>
      <c r="K13" s="120">
        <f t="shared" si="4"/>
        <v>3.780357142857143</v>
      </c>
      <c r="L13" s="111">
        <f t="shared" si="5"/>
        <v>6061.0096687722498</v>
      </c>
      <c r="M13" s="112">
        <f t="shared" si="6"/>
        <v>2483.0096687722498</v>
      </c>
      <c r="N13" s="63">
        <f>ROUND(V13*Hauptstelle!$N$3, Hauptstelle!W52)</f>
        <v>3400</v>
      </c>
      <c r="O13" s="24">
        <f t="shared" si="7"/>
        <v>4326.046291922532</v>
      </c>
      <c r="P13" s="24">
        <f t="shared" si="8"/>
        <v>2483.0096687722498</v>
      </c>
      <c r="Q13" s="24">
        <f>(P13*(1/Hauptstelle!$J$53))+((L13/100)*Hauptstelle!$J$54)</f>
        <v>551.3514503158375</v>
      </c>
      <c r="R13" s="28">
        <f t="shared" si="9"/>
        <v>10784.434368177781</v>
      </c>
      <c r="S13" s="29">
        <f t="shared" si="10"/>
        <v>0.16664849075587568</v>
      </c>
      <c r="T13" s="28">
        <f t="shared" si="11"/>
        <v>319884.24</v>
      </c>
      <c r="U13" s="29">
        <f t="shared" si="12"/>
        <v>0.10577213941109601</v>
      </c>
      <c r="V13" s="29">
        <f t="shared" si="13"/>
        <v>0.13621031508348586</v>
      </c>
      <c r="W13" s="108">
        <f t="shared" si="14"/>
        <v>457912</v>
      </c>
    </row>
    <row r="14" spans="1:23" x14ac:dyDescent="0.15">
      <c r="A14" s="116" t="s">
        <v>28</v>
      </c>
      <c r="B14" s="117">
        <v>28</v>
      </c>
      <c r="C14" s="117">
        <v>2832</v>
      </c>
      <c r="D14" s="118">
        <f t="shared" si="0"/>
        <v>5.4090188513474793</v>
      </c>
      <c r="E14" s="117">
        <v>10938</v>
      </c>
      <c r="F14" s="118">
        <f t="shared" si="1"/>
        <v>7.1128972473126675</v>
      </c>
      <c r="G14" s="119">
        <v>26.37</v>
      </c>
      <c r="H14" s="59">
        <f t="shared" si="2"/>
        <v>3.8622881355932202</v>
      </c>
      <c r="I14" s="61">
        <f t="shared" si="3"/>
        <v>70.371488274901324</v>
      </c>
      <c r="J14" s="135">
        <v>71</v>
      </c>
      <c r="K14" s="120">
        <f t="shared" si="4"/>
        <v>3.780357142857143</v>
      </c>
      <c r="L14" s="111">
        <f t="shared" si="5"/>
        <v>4053.7681152642085</v>
      </c>
      <c r="M14" s="112">
        <f t="shared" si="6"/>
        <v>1221.7681152642085</v>
      </c>
      <c r="N14" s="63">
        <f>ROUND(V14*Hauptstelle!$N$3, Hauptstelle!W52)</f>
        <v>2800</v>
      </c>
      <c r="O14" s="24">
        <f t="shared" si="7"/>
        <v>2893.3774208786017</v>
      </c>
      <c r="P14" s="24">
        <f t="shared" si="8"/>
        <v>1221.7681152642085</v>
      </c>
      <c r="Q14" s="24">
        <f>(P14*(1/Hauptstelle!$J$53))+((L14/100)*Hauptstelle!$J$54)</f>
        <v>324.86521728963129</v>
      </c>
      <c r="R14" s="28">
        <f t="shared" si="9"/>
        <v>8566.695779927577</v>
      </c>
      <c r="S14" s="29">
        <f t="shared" si="10"/>
        <v>0.13237847009410494</v>
      </c>
      <c r="T14" s="28">
        <f t="shared" si="11"/>
        <v>288435.06</v>
      </c>
      <c r="U14" s="29">
        <f t="shared" si="12"/>
        <v>9.5373230570433357E-2</v>
      </c>
      <c r="V14" s="29">
        <f t="shared" si="13"/>
        <v>0.11387585033226916</v>
      </c>
      <c r="W14" s="108">
        <f t="shared" si="14"/>
        <v>306264</v>
      </c>
    </row>
    <row r="15" spans="1:23" x14ac:dyDescent="0.15">
      <c r="A15" s="116" t="s">
        <v>29</v>
      </c>
      <c r="B15" s="117">
        <v>28</v>
      </c>
      <c r="C15" s="117">
        <v>3198</v>
      </c>
      <c r="D15" s="118">
        <f t="shared" si="0"/>
        <v>6.1080657791699293</v>
      </c>
      <c r="E15" s="117">
        <v>8295</v>
      </c>
      <c r="F15" s="118">
        <f t="shared" si="1"/>
        <v>5.3941746815193437</v>
      </c>
      <c r="G15" s="119">
        <v>26.37</v>
      </c>
      <c r="H15" s="59">
        <f t="shared" si="2"/>
        <v>2.5938086303939962</v>
      </c>
      <c r="I15" s="61">
        <f t="shared" si="3"/>
        <v>80.102289958621398</v>
      </c>
      <c r="J15" s="135">
        <v>72</v>
      </c>
      <c r="K15" s="120">
        <f t="shared" si="4"/>
        <v>3.65</v>
      </c>
      <c r="L15" s="111">
        <f t="shared" si="5"/>
        <v>3184.0313878463735</v>
      </c>
      <c r="M15" s="112">
        <f t="shared" si="6"/>
        <v>-13.968612153626509</v>
      </c>
      <c r="N15" s="63">
        <f>ROUND(V15*Hauptstelle!$N$3, Hauptstelle!W52)</f>
        <v>1700</v>
      </c>
      <c r="O15" s="24">
        <f t="shared" si="7"/>
        <v>2272.6027397260273</v>
      </c>
      <c r="P15" s="24">
        <f t="shared" si="8"/>
        <v>0</v>
      </c>
      <c r="Q15" s="24">
        <f>(P15*(1/Hauptstelle!$J$53))+((L15/100)*Hauptstelle!$J$54)</f>
        <v>159.20156939231867</v>
      </c>
      <c r="R15" s="28">
        <f t="shared" si="9"/>
        <v>4198.1453848754436</v>
      </c>
      <c r="S15" s="29">
        <f t="shared" si="10"/>
        <v>6.4872627388565543E-2</v>
      </c>
      <c r="T15" s="28">
        <f t="shared" si="11"/>
        <v>218739.15</v>
      </c>
      <c r="U15" s="29">
        <f t="shared" si="12"/>
        <v>7.2327751653112518E-2</v>
      </c>
      <c r="V15" s="29">
        <f t="shared" si="13"/>
        <v>6.8600189520839031E-2</v>
      </c>
      <c r="W15" s="108">
        <f t="shared" si="14"/>
        <v>232260</v>
      </c>
    </row>
    <row r="16" spans="1:23" x14ac:dyDescent="0.15">
      <c r="A16" s="116" t="s">
        <v>30</v>
      </c>
      <c r="B16" s="117">
        <v>28</v>
      </c>
      <c r="C16" s="117">
        <v>6023</v>
      </c>
      <c r="D16" s="118">
        <f t="shared" si="0"/>
        <v>11.503714880531735</v>
      </c>
      <c r="E16" s="117">
        <v>17343</v>
      </c>
      <c r="F16" s="118">
        <f t="shared" si="1"/>
        <v>11.278019469751653</v>
      </c>
      <c r="G16" s="119">
        <v>16.63</v>
      </c>
      <c r="H16" s="59">
        <f t="shared" si="2"/>
        <v>2.8794620620953015</v>
      </c>
      <c r="I16" s="61">
        <f t="shared" si="3"/>
        <v>77.910975962008649</v>
      </c>
      <c r="J16" s="135">
        <v>68</v>
      </c>
      <c r="K16" s="120">
        <f t="shared" si="4"/>
        <v>4.1714285714285717</v>
      </c>
      <c r="L16" s="111">
        <f t="shared" si="5"/>
        <v>5824.9637509936338</v>
      </c>
      <c r="M16" s="112">
        <f t="shared" si="6"/>
        <v>-198.03624900636623</v>
      </c>
      <c r="N16" s="63">
        <f>ROUND(V16*Hauptstelle!$N$3, Hauptstelle!W52)</f>
        <v>2100</v>
      </c>
      <c r="O16" s="24">
        <f t="shared" si="7"/>
        <v>4157.5684931506848</v>
      </c>
      <c r="P16" s="24">
        <f t="shared" si="8"/>
        <v>0</v>
      </c>
      <c r="Q16" s="24">
        <f>(P16*(1/Hauptstelle!$J$53))+((L16/100)*Hauptstelle!$J$54)</f>
        <v>291.24818754968169</v>
      </c>
      <c r="R16" s="28">
        <f t="shared" si="9"/>
        <v>4843.4573589512065</v>
      </c>
      <c r="S16" s="29">
        <f t="shared" si="10"/>
        <v>7.4844431460529257E-2</v>
      </c>
      <c r="T16" s="28">
        <f t="shared" si="11"/>
        <v>288414.08999999997</v>
      </c>
      <c r="U16" s="29">
        <f t="shared" si="12"/>
        <v>9.5366296681588275E-2</v>
      </c>
      <c r="V16" s="29">
        <f t="shared" si="13"/>
        <v>8.5105364071058759E-2</v>
      </c>
      <c r="W16" s="108">
        <f t="shared" si="14"/>
        <v>485604</v>
      </c>
    </row>
    <row r="17" spans="1:23" x14ac:dyDescent="0.15">
      <c r="A17" s="116" t="s">
        <v>31</v>
      </c>
      <c r="B17" s="117">
        <v>28</v>
      </c>
      <c r="C17" s="117">
        <v>351</v>
      </c>
      <c r="D17" s="118">
        <f t="shared" si="0"/>
        <v>0.67039746356743135</v>
      </c>
      <c r="E17" s="117">
        <v>1167</v>
      </c>
      <c r="F17" s="118">
        <f t="shared" si="1"/>
        <v>0.75889112155914085</v>
      </c>
      <c r="G17" s="119">
        <v>27.94</v>
      </c>
      <c r="H17" s="59">
        <f t="shared" si="2"/>
        <v>3.324786324786325</v>
      </c>
      <c r="I17" s="61">
        <f t="shared" si="3"/>
        <v>74.494789837255581</v>
      </c>
      <c r="J17" s="135">
        <v>75</v>
      </c>
      <c r="K17" s="120">
        <f t="shared" si="4"/>
        <v>3.2589285714285716</v>
      </c>
      <c r="L17" s="111">
        <f t="shared" si="5"/>
        <v>501.70661665710952</v>
      </c>
      <c r="M17" s="112">
        <f t="shared" si="6"/>
        <v>150.70661665710952</v>
      </c>
      <c r="N17" s="63">
        <f>ROUND(V17*Hauptstelle!$N$3, Hauptstelle!W52)</f>
        <v>300</v>
      </c>
      <c r="O17" s="24">
        <f t="shared" si="7"/>
        <v>358.09315068493146</v>
      </c>
      <c r="P17" s="24">
        <f t="shared" si="8"/>
        <v>150.70661665710952</v>
      </c>
      <c r="Q17" s="24">
        <f>(P17*(1/Hauptstelle!$J$53))+((L17/100)*Hauptstelle!$J$54)</f>
        <v>40.155992498566427</v>
      </c>
      <c r="R17" s="28">
        <f t="shared" si="9"/>
        <v>1121.958430409946</v>
      </c>
      <c r="S17" s="29">
        <f t="shared" si="10"/>
        <v>1.7337272659413566E-2</v>
      </c>
      <c r="T17" s="28">
        <f t="shared" si="11"/>
        <v>32605.980000000003</v>
      </c>
      <c r="U17" s="29">
        <f t="shared" si="12"/>
        <v>1.078141349569272E-2</v>
      </c>
      <c r="V17" s="29">
        <f t="shared" si="13"/>
        <v>1.4059343077553143E-2</v>
      </c>
      <c r="W17" s="108">
        <f t="shared" si="14"/>
        <v>32676</v>
      </c>
    </row>
    <row r="18" spans="1:23" x14ac:dyDescent="0.15">
      <c r="A18" s="116" t="s">
        <v>123</v>
      </c>
      <c r="B18" s="117">
        <v>28</v>
      </c>
      <c r="C18" s="117">
        <v>873</v>
      </c>
      <c r="D18" s="118">
        <f t="shared" si="0"/>
        <v>1.6673988196420728</v>
      </c>
      <c r="E18" s="117">
        <v>1564</v>
      </c>
      <c r="F18" s="118">
        <f t="shared" si="1"/>
        <v>1.0170571671966548</v>
      </c>
      <c r="G18" s="119">
        <v>27.94</v>
      </c>
      <c r="H18" s="59">
        <f t="shared" si="2"/>
        <v>1.7915234822451318</v>
      </c>
      <c r="I18" s="61">
        <f t="shared" si="3"/>
        <v>86.256806163598995</v>
      </c>
      <c r="J18" s="135">
        <v>72</v>
      </c>
      <c r="K18" s="120">
        <f t="shared" si="4"/>
        <v>3.65</v>
      </c>
      <c r="L18" s="111">
        <f t="shared" si="5"/>
        <v>600.34057752763442</v>
      </c>
      <c r="M18" s="112">
        <f t="shared" si="6"/>
        <v>-272.65942247236558</v>
      </c>
      <c r="N18" s="63">
        <f>ROUND(V18*Hauptstelle!$N$3, Hauptstelle!W52)</f>
        <v>300</v>
      </c>
      <c r="O18" s="24">
        <f t="shared" si="7"/>
        <v>428.49315068493149</v>
      </c>
      <c r="P18" s="24">
        <f t="shared" si="8"/>
        <v>0</v>
      </c>
      <c r="Q18" s="24">
        <f>(P18*(1/Hauptstelle!$J$53))+((L18/100)*Hauptstelle!$J$54)</f>
        <v>30.017028876381723</v>
      </c>
      <c r="R18" s="28">
        <f t="shared" si="9"/>
        <v>838.67578680610541</v>
      </c>
      <c r="S18" s="29">
        <f t="shared" si="10"/>
        <v>1.2959794582935516E-2</v>
      </c>
      <c r="T18" s="28">
        <f t="shared" si="11"/>
        <v>43698.16</v>
      </c>
      <c r="U18" s="29">
        <f t="shared" si="12"/>
        <v>1.4449126570062906E-2</v>
      </c>
      <c r="V18" s="29">
        <f t="shared" si="13"/>
        <v>1.3704460576499211E-2</v>
      </c>
      <c r="W18" s="108">
        <f t="shared" si="14"/>
        <v>43792</v>
      </c>
    </row>
    <row r="19" spans="1:23" x14ac:dyDescent="0.15">
      <c r="A19" s="116" t="s">
        <v>32</v>
      </c>
      <c r="B19" s="117">
        <v>28</v>
      </c>
      <c r="C19" s="117">
        <v>234</v>
      </c>
      <c r="D19" s="118">
        <f t="shared" si="0"/>
        <v>0.44693164237828753</v>
      </c>
      <c r="E19" s="117">
        <v>345</v>
      </c>
      <c r="F19" s="118">
        <f t="shared" si="1"/>
        <v>0.22435084570514449</v>
      </c>
      <c r="G19" s="119">
        <v>27.94</v>
      </c>
      <c r="H19" s="59">
        <f t="shared" si="2"/>
        <v>1.4743589743589745</v>
      </c>
      <c r="I19" s="61">
        <f t="shared" si="3"/>
        <v>88.689848963821575</v>
      </c>
      <c r="J19" s="135">
        <v>64</v>
      </c>
      <c r="K19" s="120">
        <f t="shared" si="4"/>
        <v>4.6928571428571431</v>
      </c>
      <c r="L19" s="111">
        <f t="shared" si="5"/>
        <v>102.99960888954512</v>
      </c>
      <c r="M19" s="112">
        <f t="shared" si="6"/>
        <v>-131.00039111045487</v>
      </c>
      <c r="N19" s="63">
        <f>ROUND(V19*Hauptstelle!$N$3, Hauptstelle!W52)</f>
        <v>100</v>
      </c>
      <c r="O19" s="24">
        <f t="shared" si="7"/>
        <v>73.515981735159812</v>
      </c>
      <c r="P19" s="24">
        <f t="shared" si="8"/>
        <v>0</v>
      </c>
      <c r="Q19" s="24">
        <f>(P19*(1/Hauptstelle!$J$53))+((L19/100)*Hauptstelle!$J$54)</f>
        <v>5.1499804444772561</v>
      </c>
      <c r="R19" s="28">
        <f t="shared" si="9"/>
        <v>143.89045361869455</v>
      </c>
      <c r="S19" s="29">
        <f t="shared" si="10"/>
        <v>2.2234941686408972E-3</v>
      </c>
      <c r="T19" s="28">
        <f t="shared" si="11"/>
        <v>9639.3000000000011</v>
      </c>
      <c r="U19" s="29">
        <f t="shared" si="12"/>
        <v>3.1873073316315238E-3</v>
      </c>
      <c r="V19" s="29">
        <f t="shared" si="13"/>
        <v>2.7054007501362103E-3</v>
      </c>
      <c r="W19" s="108">
        <f t="shared" si="14"/>
        <v>9660</v>
      </c>
    </row>
    <row r="20" spans="1:23" x14ac:dyDescent="0.15">
      <c r="A20" s="116" t="s">
        <v>33</v>
      </c>
      <c r="B20" s="117">
        <v>28</v>
      </c>
      <c r="C20" s="117">
        <v>542</v>
      </c>
      <c r="D20" s="118">
        <f t="shared" si="0"/>
        <v>1.0352006417479993</v>
      </c>
      <c r="E20" s="117">
        <v>983</v>
      </c>
      <c r="F20" s="118">
        <f t="shared" si="1"/>
        <v>0.63923733718306386</v>
      </c>
      <c r="G20" s="119">
        <v>27.94</v>
      </c>
      <c r="H20" s="59">
        <f t="shared" si="2"/>
        <v>1.8136531365313653</v>
      </c>
      <c r="I20" s="61">
        <f t="shared" si="3"/>
        <v>86.087044432088149</v>
      </c>
      <c r="J20" s="135">
        <v>72</v>
      </c>
      <c r="K20" s="120">
        <f t="shared" si="4"/>
        <v>3.65</v>
      </c>
      <c r="L20" s="111">
        <f t="shared" si="5"/>
        <v>377.32403306244549</v>
      </c>
      <c r="M20" s="112">
        <f t="shared" si="6"/>
        <v>-164.67596693755451</v>
      </c>
      <c r="N20" s="63">
        <f>ROUND(V20*Hauptstelle!$N$3, Hauptstelle!W52)</f>
        <v>200</v>
      </c>
      <c r="O20" s="24">
        <f t="shared" si="7"/>
        <v>269.3150684931507</v>
      </c>
      <c r="P20" s="24">
        <f t="shared" si="8"/>
        <v>0</v>
      </c>
      <c r="Q20" s="24">
        <f>(P20*(1/Hauptstelle!$J$53))+((L20/100)*Hauptstelle!$J$54)</f>
        <v>18.866201653122275</v>
      </c>
      <c r="R20" s="28">
        <f t="shared" si="9"/>
        <v>527.1216741882364</v>
      </c>
      <c r="S20" s="29">
        <f t="shared" si="10"/>
        <v>8.1454463395304443E-3</v>
      </c>
      <c r="T20" s="28">
        <f t="shared" si="11"/>
        <v>27465.02</v>
      </c>
      <c r="U20" s="29">
        <f t="shared" si="12"/>
        <v>9.0815162521559051E-3</v>
      </c>
      <c r="V20" s="29">
        <f t="shared" si="13"/>
        <v>8.6134812958431756E-3</v>
      </c>
      <c r="W20" s="108">
        <f t="shared" si="14"/>
        <v>27524</v>
      </c>
    </row>
    <row r="21" spans="1:23" x14ac:dyDescent="0.15">
      <c r="A21" s="116" t="s">
        <v>34</v>
      </c>
      <c r="B21" s="117">
        <v>28</v>
      </c>
      <c r="C21" s="117">
        <v>312</v>
      </c>
      <c r="D21" s="118">
        <f t="shared" si="0"/>
        <v>0.5959088565043833</v>
      </c>
      <c r="E21" s="117">
        <v>412</v>
      </c>
      <c r="F21" s="118">
        <f t="shared" si="1"/>
        <v>0.26792043023338991</v>
      </c>
      <c r="G21" s="119">
        <v>27.94</v>
      </c>
      <c r="H21" s="59">
        <f t="shared" si="2"/>
        <v>1.3205128205128205</v>
      </c>
      <c r="I21" s="61">
        <f t="shared" si="3"/>
        <v>89.870038637161926</v>
      </c>
      <c r="J21" s="135">
        <v>64</v>
      </c>
      <c r="K21" s="120">
        <f t="shared" si="4"/>
        <v>4.6928571428571431</v>
      </c>
      <c r="L21" s="111">
        <f t="shared" si="5"/>
        <v>123.00243148548579</v>
      </c>
      <c r="M21" s="112">
        <f t="shared" si="6"/>
        <v>-188.99756851451423</v>
      </c>
      <c r="N21" s="63">
        <f>ROUND(V21*Hauptstelle!$N$3, Hauptstelle!W52)</f>
        <v>100</v>
      </c>
      <c r="O21" s="24">
        <f t="shared" si="7"/>
        <v>87.792998477929984</v>
      </c>
      <c r="P21" s="24">
        <f t="shared" si="8"/>
        <v>0</v>
      </c>
      <c r="Q21" s="24">
        <f>(P21*(1/Hauptstelle!$J$53))+((L21/100)*Hauptstelle!$J$54)</f>
        <v>6.1501215742742898</v>
      </c>
      <c r="R21" s="28">
        <f t="shared" si="9"/>
        <v>171.83439678522367</v>
      </c>
      <c r="S21" s="29">
        <f t="shared" si="10"/>
        <v>2.6553031811015937E-3</v>
      </c>
      <c r="T21" s="28">
        <f t="shared" si="11"/>
        <v>11511.28</v>
      </c>
      <c r="U21" s="29">
        <f t="shared" si="12"/>
        <v>3.8062916540063411E-3</v>
      </c>
      <c r="V21" s="29">
        <f t="shared" si="13"/>
        <v>3.2307974175539676E-3</v>
      </c>
      <c r="W21" s="108">
        <f t="shared" si="14"/>
        <v>11536</v>
      </c>
    </row>
    <row r="22" spans="1:23" x14ac:dyDescent="0.15">
      <c r="A22" s="116" t="s">
        <v>35</v>
      </c>
      <c r="B22" s="117">
        <v>28</v>
      </c>
      <c r="C22" s="117">
        <v>837</v>
      </c>
      <c r="D22" s="118">
        <f t="shared" si="0"/>
        <v>1.5986401054300283</v>
      </c>
      <c r="E22" s="117">
        <v>1456</v>
      </c>
      <c r="F22" s="118">
        <f t="shared" si="1"/>
        <v>0.9468255981063487</v>
      </c>
      <c r="G22" s="119">
        <v>27.94</v>
      </c>
      <c r="H22" s="59">
        <f t="shared" si="2"/>
        <v>1.7395459976105137</v>
      </c>
      <c r="I22" s="61">
        <f t="shared" si="3"/>
        <v>86.655537552576888</v>
      </c>
      <c r="J22" s="135">
        <v>72</v>
      </c>
      <c r="K22" s="120">
        <f t="shared" si="4"/>
        <v>3.65</v>
      </c>
      <c r="L22" s="111">
        <f t="shared" si="5"/>
        <v>558.8848343224015</v>
      </c>
      <c r="M22" s="112">
        <f t="shared" si="6"/>
        <v>-278.1151656775985</v>
      </c>
      <c r="N22" s="63">
        <f>ROUND(V22*Hauptstelle!$N$3, Hauptstelle!W52)</f>
        <v>300</v>
      </c>
      <c r="O22" s="24">
        <f t="shared" si="7"/>
        <v>398.90410958904113</v>
      </c>
      <c r="P22" s="24">
        <f t="shared" si="8"/>
        <v>0</v>
      </c>
      <c r="Q22" s="24">
        <f>(P22*(1/Hauptstelle!$J$53))+((L22/100)*Hauptstelle!$J$54)</f>
        <v>27.944241716120075</v>
      </c>
      <c r="R22" s="28">
        <f t="shared" si="9"/>
        <v>780.76211354839495</v>
      </c>
      <c r="S22" s="29">
        <f t="shared" si="10"/>
        <v>1.2064872706364523E-2</v>
      </c>
      <c r="T22" s="28">
        <f t="shared" si="11"/>
        <v>40680.639999999999</v>
      </c>
      <c r="U22" s="29">
        <f t="shared" si="12"/>
        <v>1.3451360796682603E-2</v>
      </c>
      <c r="V22" s="29">
        <f t="shared" si="13"/>
        <v>1.2758116751523562E-2</v>
      </c>
      <c r="W22" s="108">
        <f t="shared" si="14"/>
        <v>40768</v>
      </c>
    </row>
    <row r="23" spans="1:23" x14ac:dyDescent="0.15">
      <c r="A23" s="116" t="s">
        <v>36</v>
      </c>
      <c r="B23" s="117">
        <v>28</v>
      </c>
      <c r="C23" s="117">
        <v>1523</v>
      </c>
      <c r="D23" s="118">
        <f t="shared" si="0"/>
        <v>2.9088756040262047</v>
      </c>
      <c r="E23" s="117">
        <v>9565</v>
      </c>
      <c r="F23" s="118">
        <f t="shared" si="1"/>
        <v>6.2200459106368307</v>
      </c>
      <c r="G23" s="119">
        <v>19.989999999999998</v>
      </c>
      <c r="H23" s="59">
        <f t="shared" si="2"/>
        <v>6.280367695338148</v>
      </c>
      <c r="I23" s="61">
        <f t="shared" si="3"/>
        <v>51.821836857679962</v>
      </c>
      <c r="J23" s="135">
        <v>59</v>
      </c>
      <c r="K23" s="120">
        <f t="shared" si="4"/>
        <v>5.3446428571428575</v>
      </c>
      <c r="L23" s="111">
        <f t="shared" si="5"/>
        <v>2507.3796624267206</v>
      </c>
      <c r="M23" s="112">
        <f t="shared" si="6"/>
        <v>984.37966242672064</v>
      </c>
      <c r="N23" s="63">
        <f>ROUND(V23*Hauptstelle!$N$3, Hauptstelle!W52)</f>
        <v>1600</v>
      </c>
      <c r="O23" s="24">
        <f t="shared" si="7"/>
        <v>1789.6424991647175</v>
      </c>
      <c r="P23" s="24">
        <f t="shared" si="8"/>
        <v>984.37966242672064</v>
      </c>
      <c r="Q23" s="24">
        <f>(P23*(1/Hauptstelle!$J$53))+((L23/100)*Hauptstelle!$J$54)</f>
        <v>223.80694936400812</v>
      </c>
      <c r="R23" s="28">
        <f t="shared" si="9"/>
        <v>4473.9009177865219</v>
      </c>
      <c r="S23" s="29">
        <f t="shared" si="10"/>
        <v>6.9133791378103382E-2</v>
      </c>
      <c r="T23" s="28">
        <f t="shared" si="11"/>
        <v>191204.34999999998</v>
      </c>
      <c r="U23" s="29">
        <f t="shared" si="12"/>
        <v>6.3223162117045817E-2</v>
      </c>
      <c r="V23" s="29">
        <f t="shared" si="13"/>
        <v>6.6178476747574599E-2</v>
      </c>
      <c r="W23" s="108">
        <f t="shared" si="14"/>
        <v>267820</v>
      </c>
    </row>
    <row r="24" spans="1:23" x14ac:dyDescent="0.15">
      <c r="A24" s="116" t="s">
        <v>37</v>
      </c>
      <c r="B24" s="117">
        <v>28</v>
      </c>
      <c r="C24" s="117">
        <v>1756</v>
      </c>
      <c r="D24" s="118">
        <f t="shared" si="0"/>
        <v>3.3538972821208239</v>
      </c>
      <c r="E24" s="117">
        <v>11134</v>
      </c>
      <c r="F24" s="118">
        <f t="shared" si="1"/>
        <v>7.2403545393654438</v>
      </c>
      <c r="G24" s="119">
        <v>13.17</v>
      </c>
      <c r="H24" s="59">
        <f t="shared" si="2"/>
        <v>6.3405466970387243</v>
      </c>
      <c r="I24" s="61">
        <f t="shared" si="3"/>
        <v>51.360189721346771</v>
      </c>
      <c r="J24" s="135">
        <v>59</v>
      </c>
      <c r="K24" s="120">
        <f t="shared" si="4"/>
        <v>5.3446428571428575</v>
      </c>
      <c r="L24" s="111">
        <f t="shared" si="5"/>
        <v>2918.6790550401583</v>
      </c>
      <c r="M24" s="112">
        <f t="shared" si="6"/>
        <v>1162.6790550401583</v>
      </c>
      <c r="N24" s="63">
        <f>ROUND(V24*Hauptstelle!$N$3, Hauptstelle!W52)</f>
        <v>1300</v>
      </c>
      <c r="O24" s="24">
        <f t="shared" si="7"/>
        <v>2083.2074841296358</v>
      </c>
      <c r="P24" s="24">
        <f t="shared" si="8"/>
        <v>1162.6790550401583</v>
      </c>
      <c r="Q24" s="24">
        <f>(P24*(1/Hauptstelle!$J$53))+((L24/100)*Hauptstelle!$J$54)</f>
        <v>262.20185825602374</v>
      </c>
      <c r="R24" s="28">
        <f t="shared" si="9"/>
        <v>3453.1984732318328</v>
      </c>
      <c r="S24" s="29">
        <f t="shared" si="10"/>
        <v>5.3361195793694173E-2</v>
      </c>
      <c r="T24" s="28">
        <f t="shared" si="11"/>
        <v>146634.78</v>
      </c>
      <c r="U24" s="29">
        <f t="shared" si="12"/>
        <v>4.8485897250440953E-2</v>
      </c>
      <c r="V24" s="29">
        <f t="shared" si="13"/>
        <v>5.0923546522067563E-2</v>
      </c>
      <c r="W24" s="108">
        <f t="shared" si="14"/>
        <v>311752</v>
      </c>
    </row>
    <row r="25" spans="1:23" x14ac:dyDescent="0.15">
      <c r="A25" s="65" t="s">
        <v>7</v>
      </c>
      <c r="B25" s="121">
        <f>IF(E25=0,(SUM(B3:B24))/22,W25/E25)</f>
        <v>28</v>
      </c>
      <c r="C25" s="65">
        <f>SUM(C3:C24)</f>
        <v>52357</v>
      </c>
      <c r="D25" s="122">
        <f>SUM(D3:D24)</f>
        <v>100</v>
      </c>
      <c r="E25" s="65">
        <f>SUM(E3:E24)</f>
        <v>153777</v>
      </c>
      <c r="F25" s="122">
        <f>SUM(F3:F24)</f>
        <v>99.999999999999986</v>
      </c>
      <c r="G25" s="123"/>
      <c r="H25" s="67">
        <f>E25/C25</f>
        <v>2.9370857764959797</v>
      </c>
      <c r="I25" s="124">
        <f t="shared" si="3"/>
        <v>77.468931029619895</v>
      </c>
      <c r="J25" s="125"/>
      <c r="K25" s="125"/>
      <c r="L25" s="65">
        <f>SUM(L3:L24)</f>
        <v>52357</v>
      </c>
      <c r="M25" s="126"/>
      <c r="N25" s="63">
        <f>SUM(N3:N24)</f>
        <v>24600</v>
      </c>
      <c r="O25" s="17">
        <f>SUM(O3:O24)</f>
        <v>37369.814285755594</v>
      </c>
      <c r="P25" s="24"/>
      <c r="Q25" s="17">
        <f>SUM(P3:P24)</f>
        <v>6251.3505381969444</v>
      </c>
      <c r="R25" s="18">
        <f>SUM(R3:R24)</f>
        <v>64713.663587724659</v>
      </c>
      <c r="S25" s="107"/>
      <c r="T25" s="18">
        <f>SUM(T3:T24)</f>
        <v>3024276.9199999995</v>
      </c>
      <c r="U25" s="107"/>
      <c r="V25" s="107"/>
      <c r="W25" s="108">
        <f>SUM(W3:W24)</f>
        <v>4305756</v>
      </c>
    </row>
    <row r="26" spans="1:23" x14ac:dyDescent="0.15">
      <c r="D26" s="127"/>
      <c r="F26" s="127"/>
      <c r="H26" s="128"/>
      <c r="I26" s="21"/>
      <c r="J26" s="16"/>
      <c r="K26" s="16"/>
      <c r="P26" s="47"/>
      <c r="Q26" s="129"/>
      <c r="T26" s="129"/>
      <c r="U26" s="108"/>
      <c r="V26" s="16"/>
      <c r="W26" s="16"/>
    </row>
    <row r="27" spans="1:23" x14ac:dyDescent="0.15">
      <c r="D27" s="127"/>
      <c r="F27" s="127"/>
      <c r="I27" s="21"/>
      <c r="J27" s="16"/>
      <c r="K27" s="16"/>
      <c r="P27" s="47"/>
      <c r="Q27" s="129"/>
      <c r="T27" s="129"/>
      <c r="U27" s="108"/>
      <c r="V27" s="16"/>
      <c r="W27" s="16"/>
    </row>
    <row r="28" spans="1:23" x14ac:dyDescent="0.15">
      <c r="D28" s="127"/>
      <c r="F28" s="127"/>
      <c r="H28" s="131"/>
      <c r="I28" s="21"/>
      <c r="J28" s="16"/>
      <c r="K28" s="16"/>
      <c r="P28" s="47"/>
      <c r="Q28" s="129"/>
      <c r="T28" s="129"/>
      <c r="U28" s="108"/>
      <c r="V28" s="16"/>
      <c r="W28" s="16"/>
    </row>
    <row r="29" spans="1:23" x14ac:dyDescent="0.15">
      <c r="D29" s="127"/>
      <c r="F29" s="127"/>
      <c r="H29" s="128"/>
      <c r="I29" s="21"/>
      <c r="J29" s="16"/>
      <c r="K29" s="16"/>
      <c r="P29" s="47"/>
      <c r="Q29" s="129"/>
      <c r="T29" s="129"/>
      <c r="U29" s="108"/>
      <c r="V29" s="16"/>
      <c r="W29" s="16"/>
    </row>
    <row r="30" spans="1:23" x14ac:dyDescent="0.15">
      <c r="D30" s="127"/>
      <c r="F30" s="127"/>
      <c r="H30" s="128"/>
      <c r="I30" s="21"/>
      <c r="J30" s="16"/>
      <c r="K30" s="16"/>
      <c r="P30" s="47"/>
      <c r="Q30" s="129"/>
      <c r="T30" s="129"/>
      <c r="U30" s="108"/>
      <c r="V30" s="16"/>
      <c r="W30" s="16"/>
    </row>
    <row r="31" spans="1:23" x14ac:dyDescent="0.15">
      <c r="D31" s="127"/>
      <c r="F31" s="127"/>
      <c r="H31" s="128"/>
      <c r="I31" s="21"/>
      <c r="J31" s="16"/>
      <c r="K31" s="16"/>
      <c r="P31" s="47"/>
      <c r="Q31" s="129"/>
      <c r="T31" s="129"/>
      <c r="U31" s="108"/>
      <c r="V31" s="16"/>
      <c r="W31" s="16"/>
    </row>
    <row r="32" spans="1:23" x14ac:dyDescent="0.15">
      <c r="D32" s="127"/>
      <c r="F32" s="127"/>
      <c r="H32" s="128"/>
      <c r="I32" s="21"/>
      <c r="J32" s="16"/>
      <c r="K32" s="16"/>
      <c r="P32" s="47"/>
      <c r="Q32" s="129"/>
      <c r="T32" s="129"/>
      <c r="U32" s="108"/>
      <c r="V32" s="16"/>
      <c r="W32" s="16"/>
    </row>
    <row r="33" spans="4:23" x14ac:dyDescent="0.15">
      <c r="D33" s="127"/>
      <c r="F33" s="127"/>
      <c r="H33" s="128"/>
      <c r="I33" s="21"/>
      <c r="J33" s="16"/>
      <c r="K33" s="16"/>
      <c r="P33" s="47"/>
      <c r="Q33" s="129"/>
      <c r="T33" s="129"/>
      <c r="U33" s="108"/>
      <c r="V33" s="16"/>
      <c r="W33" s="16"/>
    </row>
    <row r="34" spans="4:23" x14ac:dyDescent="0.15">
      <c r="D34" s="127"/>
      <c r="F34" s="127"/>
      <c r="H34" s="128"/>
      <c r="I34" s="21"/>
      <c r="J34" s="16"/>
      <c r="K34" s="16"/>
      <c r="P34" s="47"/>
      <c r="Q34" s="129"/>
      <c r="T34" s="129"/>
      <c r="U34" s="108"/>
      <c r="V34" s="16"/>
      <c r="W34" s="16"/>
    </row>
    <row r="35" spans="4:23" x14ac:dyDescent="0.15">
      <c r="D35" s="127"/>
      <c r="F35" s="127"/>
      <c r="H35" s="128"/>
      <c r="I35" s="21"/>
      <c r="J35" s="16"/>
      <c r="K35" s="16"/>
      <c r="P35" s="47"/>
      <c r="Q35" s="129"/>
      <c r="T35" s="129"/>
      <c r="U35" s="108"/>
      <c r="V35" s="16"/>
      <c r="W35" s="16"/>
    </row>
    <row r="36" spans="4:23" x14ac:dyDescent="0.15">
      <c r="D36" s="127"/>
      <c r="F36" s="127"/>
      <c r="H36" s="128"/>
      <c r="I36" s="21"/>
      <c r="J36" s="16"/>
      <c r="K36" s="16"/>
      <c r="P36" s="47"/>
      <c r="Q36" s="129"/>
      <c r="T36" s="129"/>
      <c r="U36" s="108"/>
      <c r="V36" s="16"/>
      <c r="W36" s="16"/>
    </row>
    <row r="37" spans="4:23" x14ac:dyDescent="0.15">
      <c r="D37" s="127"/>
      <c r="F37" s="127"/>
      <c r="H37" s="128"/>
      <c r="I37" s="21"/>
      <c r="J37" s="16"/>
      <c r="K37" s="16"/>
      <c r="P37" s="47"/>
      <c r="Q37" s="129"/>
      <c r="T37" s="129"/>
      <c r="U37" s="108"/>
      <c r="V37" s="16"/>
      <c r="W37" s="16"/>
    </row>
    <row r="38" spans="4:23" x14ac:dyDescent="0.15">
      <c r="F38" s="132"/>
      <c r="H38" s="71"/>
      <c r="I38" s="72"/>
      <c r="J38" s="16"/>
      <c r="K38" s="16"/>
      <c r="P38" s="47"/>
      <c r="Q38" s="129"/>
      <c r="T38" s="129"/>
      <c r="U38" s="108"/>
      <c r="V38" s="16"/>
      <c r="W38" s="16"/>
    </row>
    <row r="39" spans="4:23" x14ac:dyDescent="0.15">
      <c r="J39" s="16"/>
      <c r="K39" s="16"/>
      <c r="P39" s="47"/>
      <c r="Q39" s="129"/>
      <c r="T39" s="129"/>
      <c r="U39" s="108"/>
      <c r="V39" s="16"/>
      <c r="W39" s="16"/>
    </row>
    <row r="40" spans="4:23" x14ac:dyDescent="0.15">
      <c r="J40" s="16"/>
      <c r="K40" s="16"/>
      <c r="P40" s="47"/>
      <c r="Q40" s="129"/>
      <c r="T40" s="129"/>
      <c r="U40" s="108"/>
      <c r="V40" s="16"/>
      <c r="W40" s="16"/>
    </row>
    <row r="41" spans="4:23" x14ac:dyDescent="0.15">
      <c r="J41" s="16"/>
      <c r="K41" s="16"/>
      <c r="P41" s="47"/>
      <c r="Q41" s="129"/>
      <c r="T41" s="129"/>
      <c r="U41" s="108"/>
      <c r="V41" s="16"/>
      <c r="W41" s="16"/>
    </row>
    <row r="42" spans="4:23" x14ac:dyDescent="0.15">
      <c r="J42" s="16"/>
      <c r="K42" s="16"/>
      <c r="P42" s="47"/>
      <c r="Q42" s="129"/>
      <c r="T42" s="129"/>
      <c r="U42" s="108"/>
      <c r="V42" s="16"/>
      <c r="W42" s="16"/>
    </row>
    <row r="43" spans="4:23" x14ac:dyDescent="0.15">
      <c r="J43" s="16"/>
      <c r="K43" s="16"/>
      <c r="P43" s="47"/>
      <c r="Q43" s="129"/>
      <c r="T43" s="129"/>
      <c r="U43" s="108"/>
      <c r="V43" s="16"/>
      <c r="W43" s="16"/>
    </row>
    <row r="44" spans="4:23" x14ac:dyDescent="0.15">
      <c r="J44" s="16"/>
      <c r="K44" s="16"/>
      <c r="P44" s="47"/>
      <c r="Q44" s="129"/>
      <c r="T44" s="129"/>
      <c r="U44" s="108"/>
      <c r="V44" s="16"/>
      <c r="W44" s="16"/>
    </row>
    <row r="45" spans="4:23" x14ac:dyDescent="0.15">
      <c r="J45" s="16"/>
      <c r="K45" s="16"/>
      <c r="P45" s="47"/>
      <c r="Q45" s="129"/>
      <c r="T45" s="129"/>
      <c r="U45" s="108"/>
      <c r="V45" s="16"/>
      <c r="W45" s="16"/>
    </row>
    <row r="46" spans="4:23" x14ac:dyDescent="0.15">
      <c r="J46" s="16"/>
      <c r="K46" s="16"/>
      <c r="P46" s="47"/>
      <c r="Q46" s="129"/>
      <c r="T46" s="129"/>
      <c r="U46" s="108"/>
      <c r="V46" s="16"/>
      <c r="W46" s="16"/>
    </row>
    <row r="47" spans="4:23" x14ac:dyDescent="0.15">
      <c r="J47" s="16"/>
      <c r="K47" s="16"/>
      <c r="P47" s="47"/>
      <c r="Q47" s="129"/>
      <c r="T47" s="129"/>
      <c r="U47" s="108"/>
      <c r="V47" s="16"/>
      <c r="W47" s="16"/>
    </row>
  </sheetData>
  <phoneticPr fontId="0" type="noConversion"/>
  <printOptions gridLines="1"/>
  <pageMargins left="0.78740157499999996" right="0.78740157499999996" top="0.984251969" bottom="0.984251969" header="0.4921259845" footer="0.4921259845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7"/>
  <sheetViews>
    <sheetView zoomScale="125" zoomScaleNormal="100" workbookViewId="0">
      <selection activeCell="A4" sqref="A4"/>
    </sheetView>
  </sheetViews>
  <sheetFormatPr baseColWidth="10" defaultColWidth="11.5" defaultRowHeight="11" x14ac:dyDescent="0.15"/>
  <cols>
    <col min="1" max="1" width="19.33203125" style="93" customWidth="1"/>
    <col min="2" max="2" width="6.1640625" style="93" customWidth="1"/>
    <col min="3" max="3" width="7" style="93" bestFit="1" customWidth="1"/>
    <col min="4" max="4" width="7.1640625" style="93" bestFit="1" customWidth="1"/>
    <col min="5" max="5" width="8" style="93" bestFit="1" customWidth="1"/>
    <col min="6" max="6" width="7.1640625" style="93" bestFit="1" customWidth="1"/>
    <col min="7" max="7" width="7.33203125" style="93" bestFit="1" customWidth="1"/>
    <col min="8" max="8" width="6.33203125" style="93" bestFit="1" customWidth="1"/>
    <col min="9" max="9" width="8.33203125" style="93" bestFit="1" customWidth="1"/>
    <col min="10" max="10" width="12.5" style="93" bestFit="1" customWidth="1"/>
    <col min="11" max="11" width="6.33203125" style="93" bestFit="1" customWidth="1"/>
    <col min="12" max="12" width="7" style="93" bestFit="1" customWidth="1"/>
    <col min="13" max="13" width="5.83203125" style="93" bestFit="1" customWidth="1"/>
    <col min="14" max="14" width="14.5" style="93" bestFit="1" customWidth="1"/>
    <col min="15" max="21" width="13.6640625" style="93" bestFit="1" customWidth="1"/>
    <col min="22" max="22" width="13.5" style="93" bestFit="1" customWidth="1"/>
    <col min="23" max="23" width="13.1640625" style="93" customWidth="1"/>
    <col min="24" max="16384" width="11.5" style="93"/>
  </cols>
  <sheetData>
    <row r="1" spans="1:23" ht="36" x14ac:dyDescent="0.15">
      <c r="A1" s="1" t="s">
        <v>9</v>
      </c>
      <c r="B1" s="91" t="s">
        <v>107</v>
      </c>
      <c r="C1" s="2" t="s">
        <v>38</v>
      </c>
      <c r="D1" s="4" t="s">
        <v>94</v>
      </c>
      <c r="E1" s="3" t="s">
        <v>8</v>
      </c>
      <c r="F1" s="4" t="s">
        <v>94</v>
      </c>
      <c r="G1" s="5" t="s">
        <v>77</v>
      </c>
      <c r="H1" s="6" t="s">
        <v>91</v>
      </c>
      <c r="I1" s="7" t="s">
        <v>89</v>
      </c>
      <c r="J1" s="7" t="s">
        <v>90</v>
      </c>
      <c r="K1" s="7" t="s">
        <v>92</v>
      </c>
      <c r="L1" s="8" t="s">
        <v>93</v>
      </c>
      <c r="M1" s="9" t="s">
        <v>76</v>
      </c>
      <c r="N1" s="92" t="s">
        <v>87</v>
      </c>
      <c r="O1" s="11" t="s">
        <v>79</v>
      </c>
      <c r="P1" s="12" t="s">
        <v>80</v>
      </c>
      <c r="Q1" s="12" t="s">
        <v>81</v>
      </c>
      <c r="R1" s="13" t="s">
        <v>82</v>
      </c>
      <c r="S1" s="14" t="s">
        <v>83</v>
      </c>
      <c r="T1" s="13" t="s">
        <v>84</v>
      </c>
      <c r="U1" s="14" t="s">
        <v>85</v>
      </c>
      <c r="V1" s="14" t="s">
        <v>86</v>
      </c>
      <c r="W1" s="15" t="s">
        <v>108</v>
      </c>
    </row>
    <row r="2" spans="1:23" x14ac:dyDescent="0.15">
      <c r="A2" s="16" t="s">
        <v>0</v>
      </c>
      <c r="B2" s="30">
        <v>28</v>
      </c>
      <c r="C2" s="30">
        <v>3786</v>
      </c>
      <c r="D2" s="47">
        <f>C2/Hauptstelle!$C$51*100</f>
        <v>1.6036461135090032</v>
      </c>
      <c r="E2" s="30">
        <v>9087</v>
      </c>
      <c r="F2" s="47">
        <f>E2/Hauptstelle!$E$51*100</f>
        <v>0.87900288744758337</v>
      </c>
      <c r="G2" s="19">
        <v>19.61</v>
      </c>
      <c r="H2" s="20">
        <f t="shared" ref="H2:H36" si="0">E2/C2</f>
        <v>2.4001584786053884</v>
      </c>
      <c r="I2" s="21">
        <f t="shared" ref="I2:I37" si="1">((365-(H2*B2))*100)/365</f>
        <v>81.587825369602498</v>
      </c>
      <c r="J2" s="22">
        <v>78</v>
      </c>
      <c r="K2" s="23">
        <f>((100-J2)*365)/(100*30)</f>
        <v>2.6766666666666667</v>
      </c>
      <c r="L2" s="24">
        <f t="shared" ref="L2:L36" si="2">IF($O$37=0,"0",(O2/$O$37)*$C$37)</f>
        <v>4610.8210744390035</v>
      </c>
      <c r="M2" s="25">
        <f t="shared" ref="M2:M36" si="3">L2-C2</f>
        <v>824.8210744390035</v>
      </c>
      <c r="N2" s="26">
        <f>ROUND(V2*Hauptstelle!$J$55, Hauptstelle!W52)</f>
        <v>1900</v>
      </c>
      <c r="O2" s="27">
        <f t="shared" ref="O2:O36" si="4">E2/K2</f>
        <v>3394.8941469489414</v>
      </c>
      <c r="P2" s="24">
        <f t="shared" ref="P2:P36" si="5">IF(M2&lt;0,0,M2)</f>
        <v>824.8210744390035</v>
      </c>
      <c r="Q2" s="24">
        <f>(P2*(1/Hauptstelle!$J$53))+((L2/100)*Hauptstelle!$J$54)</f>
        <v>313.02316116585052</v>
      </c>
      <c r="R2" s="28">
        <f t="shared" ref="R2:R36" si="6">Q2*G2</f>
        <v>6138.3841904623287</v>
      </c>
      <c r="S2" s="29">
        <f>R2/Hauptstelle!$R$48</f>
        <v>2.6115172189489066E-2</v>
      </c>
      <c r="T2" s="28">
        <f t="shared" ref="T2:T36" si="7">E2*G2</f>
        <v>178196.07</v>
      </c>
      <c r="U2" s="29">
        <f>T2/Hauptstelle!$T$48</f>
        <v>1.1261263229728534E-2</v>
      </c>
      <c r="V2" s="29">
        <f t="shared" ref="V2:V36" si="8">(S2+U2)/2</f>
        <v>1.8688217709608799E-2</v>
      </c>
      <c r="W2" s="16">
        <f t="shared" ref="W2:W36" si="9">B2*E2</f>
        <v>254436</v>
      </c>
    </row>
    <row r="3" spans="1:23" x14ac:dyDescent="0.15">
      <c r="A3" s="16" t="s">
        <v>1</v>
      </c>
      <c r="B3" s="30">
        <v>28</v>
      </c>
      <c r="C3" s="30">
        <v>3657</v>
      </c>
      <c r="D3" s="47">
        <f>C3/Hauptstelle!$C$51*100</f>
        <v>1.5490052395938787</v>
      </c>
      <c r="E3" s="30">
        <v>10567</v>
      </c>
      <c r="F3" s="47">
        <f>E3/Hauptstelle!$E$51*100</f>
        <v>1.0221661177130641</v>
      </c>
      <c r="G3" s="19">
        <v>15.41</v>
      </c>
      <c r="H3" s="20">
        <f t="shared" si="0"/>
        <v>2.8895269346458847</v>
      </c>
      <c r="I3" s="21">
        <f t="shared" si="1"/>
        <v>77.833765980798702</v>
      </c>
      <c r="J3" s="22">
        <v>60</v>
      </c>
      <c r="K3" s="23">
        <f t="shared" ref="K3:K36" si="10">((100-J3)*365)/(100*30)</f>
        <v>4.8666666666666663</v>
      </c>
      <c r="L3" s="24">
        <f t="shared" si="2"/>
        <v>2948.9821130712367</v>
      </c>
      <c r="M3" s="25">
        <f t="shared" si="3"/>
        <v>-708.01788692876335</v>
      </c>
      <c r="N3" s="26">
        <f>ROUND(V3*Hauptstelle!$J$55, Hauptstelle!W52)</f>
        <v>1000</v>
      </c>
      <c r="O3" s="27">
        <f t="shared" si="4"/>
        <v>2171.3013698630139</v>
      </c>
      <c r="P3" s="24">
        <f t="shared" si="5"/>
        <v>0</v>
      </c>
      <c r="Q3" s="24">
        <f>(P3*(1/Hauptstelle!$J$53))+((L3/100)*Hauptstelle!$J$54)</f>
        <v>147.44910565356184</v>
      </c>
      <c r="R3" s="28">
        <f t="shared" si="6"/>
        <v>2272.1907181213878</v>
      </c>
      <c r="S3" s="29">
        <f>R3/Hauptstelle!$R$48</f>
        <v>9.6668194772327552E-3</v>
      </c>
      <c r="T3" s="28">
        <f t="shared" si="7"/>
        <v>162837.47</v>
      </c>
      <c r="U3" s="29">
        <f>T3/Hauptstelle!$T$48</f>
        <v>1.0290662489543249E-2</v>
      </c>
      <c r="V3" s="29">
        <f t="shared" si="8"/>
        <v>9.9787409833880028E-3</v>
      </c>
      <c r="W3" s="16">
        <f t="shared" si="9"/>
        <v>295876</v>
      </c>
    </row>
    <row r="4" spans="1:23" x14ac:dyDescent="0.15">
      <c r="A4" s="16" t="s">
        <v>2</v>
      </c>
      <c r="B4" s="30">
        <v>28</v>
      </c>
      <c r="C4" s="30">
        <v>5567</v>
      </c>
      <c r="D4" s="47">
        <f>C4/Hauptstelle!$C$51*100</f>
        <v>2.3580290316705286</v>
      </c>
      <c r="E4" s="30">
        <v>21789</v>
      </c>
      <c r="F4" s="47">
        <f>E4/Hauptstelle!$E$51*100</f>
        <v>2.1076916380098378</v>
      </c>
      <c r="G4" s="19">
        <v>10.29</v>
      </c>
      <c r="H4" s="20">
        <f t="shared" si="0"/>
        <v>3.9139572480689777</v>
      </c>
      <c r="I4" s="21">
        <f t="shared" si="1"/>
        <v>69.975122480566739</v>
      </c>
      <c r="J4" s="22">
        <v>60</v>
      </c>
      <c r="K4" s="23">
        <f t="shared" si="10"/>
        <v>4.8666666666666663</v>
      </c>
      <c r="L4" s="24">
        <f t="shared" si="2"/>
        <v>6080.758139652613</v>
      </c>
      <c r="M4" s="25">
        <f t="shared" si="3"/>
        <v>513.75813965261295</v>
      </c>
      <c r="N4" s="26">
        <f>ROUND(V4*Hauptstelle!$J$55, Hauptstelle!W52)</f>
        <v>1500</v>
      </c>
      <c r="O4" s="27">
        <f t="shared" si="4"/>
        <v>4477.1917808219177</v>
      </c>
      <c r="P4" s="24">
        <f t="shared" si="5"/>
        <v>513.75813965261295</v>
      </c>
      <c r="Q4" s="24">
        <f>(P4*(1/Hauptstelle!$J$53))+((L4/100)*Hauptstelle!$J$54)</f>
        <v>355.41372094789199</v>
      </c>
      <c r="R4" s="28">
        <f t="shared" si="6"/>
        <v>3657.2071885538085</v>
      </c>
      <c r="S4" s="29">
        <f>R4/Hauptstelle!$R$48</f>
        <v>1.5559240428469569E-2</v>
      </c>
      <c r="T4" s="28">
        <f t="shared" si="7"/>
        <v>224208.80999999997</v>
      </c>
      <c r="U4" s="29">
        <f>T4/Hauptstelle!$T$48</f>
        <v>1.4169080316048443E-2</v>
      </c>
      <c r="V4" s="29">
        <f t="shared" si="8"/>
        <v>1.4864160372259006E-2</v>
      </c>
      <c r="W4" s="16">
        <f t="shared" si="9"/>
        <v>610092</v>
      </c>
    </row>
    <row r="5" spans="1:23" x14ac:dyDescent="0.15">
      <c r="A5" s="16" t="s">
        <v>3</v>
      </c>
      <c r="B5" s="30">
        <v>28</v>
      </c>
      <c r="C5" s="30">
        <v>53</v>
      </c>
      <c r="D5" s="47">
        <f>C5/Hauptstelle!$C$51*100</f>
        <v>2.2449351298462008E-2</v>
      </c>
      <c r="E5" s="30">
        <v>108</v>
      </c>
      <c r="F5" s="47">
        <f>E5/Hauptstelle!$E$51*100</f>
        <v>1.0447046532886431E-2</v>
      </c>
      <c r="G5" s="19">
        <v>12.78</v>
      </c>
      <c r="H5" s="20">
        <f t="shared" si="0"/>
        <v>2.0377358490566038</v>
      </c>
      <c r="I5" s="21">
        <f t="shared" si="1"/>
        <v>84.368053760661667</v>
      </c>
      <c r="J5" s="22">
        <v>52</v>
      </c>
      <c r="K5" s="23">
        <f t="shared" si="10"/>
        <v>5.84</v>
      </c>
      <c r="L5" s="24">
        <f t="shared" si="2"/>
        <v>25.116720940324715</v>
      </c>
      <c r="M5" s="25">
        <f t="shared" si="3"/>
        <v>-27.883279059675285</v>
      </c>
      <c r="N5" s="26">
        <f>ROUND(V5*Hauptstelle!$J$55, Hauptstelle!W52)</f>
        <v>0</v>
      </c>
      <c r="O5" s="27">
        <f t="shared" si="4"/>
        <v>18.493150684931507</v>
      </c>
      <c r="P5" s="24">
        <f t="shared" si="5"/>
        <v>0</v>
      </c>
      <c r="Q5" s="24">
        <f>(P5*(1/Hauptstelle!$J$53))+((L5/100)*Hauptstelle!$J$54)</f>
        <v>1.2558360470162357</v>
      </c>
      <c r="R5" s="28">
        <f t="shared" si="6"/>
        <v>16.049584680867493</v>
      </c>
      <c r="S5" s="29">
        <f>R5/Hauptstelle!$R$48</f>
        <v>6.8281432785176002E-5</v>
      </c>
      <c r="T5" s="28">
        <f t="shared" si="7"/>
        <v>1380.24</v>
      </c>
      <c r="U5" s="29">
        <f>T5/Hauptstelle!$T$48</f>
        <v>8.7225526130854127E-5</v>
      </c>
      <c r="V5" s="29">
        <f t="shared" si="8"/>
        <v>7.7753479458015064E-5</v>
      </c>
      <c r="W5" s="16">
        <f t="shared" si="9"/>
        <v>3024</v>
      </c>
    </row>
    <row r="6" spans="1:23" x14ac:dyDescent="0.15">
      <c r="A6" s="16" t="s">
        <v>4</v>
      </c>
      <c r="B6" s="30">
        <v>28</v>
      </c>
      <c r="C6" s="30">
        <v>893</v>
      </c>
      <c r="D6" s="47">
        <f>C6/Hauptstelle!$C$51*100</f>
        <v>0.37825039074578443</v>
      </c>
      <c r="E6" s="30">
        <v>2341</v>
      </c>
      <c r="F6" s="47">
        <f>E6/Hauptstelle!$E$51*100</f>
        <v>0.22644940679154754</v>
      </c>
      <c r="G6" s="19">
        <v>51.13</v>
      </c>
      <c r="H6" s="20">
        <f t="shared" si="0"/>
        <v>2.6215005599104142</v>
      </c>
      <c r="I6" s="21">
        <f t="shared" si="1"/>
        <v>79.889858718495461</v>
      </c>
      <c r="J6" s="22">
        <v>73</v>
      </c>
      <c r="K6" s="23">
        <f t="shared" si="10"/>
        <v>3.2850000000000001</v>
      </c>
      <c r="L6" s="24">
        <f t="shared" si="2"/>
        <v>967.8723246304553</v>
      </c>
      <c r="M6" s="25">
        <f t="shared" si="3"/>
        <v>74.872324630455296</v>
      </c>
      <c r="N6" s="26">
        <f>ROUND(V6*Hauptstelle!$J$55, Hauptstelle!W52)</f>
        <v>1000</v>
      </c>
      <c r="O6" s="27">
        <f t="shared" si="4"/>
        <v>712.63318112633181</v>
      </c>
      <c r="P6" s="24">
        <f t="shared" si="5"/>
        <v>74.872324630455296</v>
      </c>
      <c r="Q6" s="24">
        <f>(P6*(1/Hauptstelle!$J$53))+((L6/100)*Hauptstelle!$J$54)</f>
        <v>55.8808486945683</v>
      </c>
      <c r="R6" s="28">
        <f t="shared" si="6"/>
        <v>2857.1877937532772</v>
      </c>
      <c r="S6" s="29">
        <f>R6/Hauptstelle!$R$48</f>
        <v>1.2155633941503636E-2</v>
      </c>
      <c r="T6" s="28">
        <f t="shared" si="7"/>
        <v>119695.33</v>
      </c>
      <c r="U6" s="29">
        <f>T6/Hauptstelle!$T$48</f>
        <v>7.5642555893585227E-3</v>
      </c>
      <c r="V6" s="29">
        <f t="shared" si="8"/>
        <v>9.8599447654310786E-3</v>
      </c>
      <c r="W6" s="16">
        <f t="shared" si="9"/>
        <v>65548</v>
      </c>
    </row>
    <row r="7" spans="1:23" x14ac:dyDescent="0.15">
      <c r="A7" s="16" t="s">
        <v>40</v>
      </c>
      <c r="B7" s="30">
        <v>28</v>
      </c>
      <c r="C7" s="30"/>
      <c r="D7" s="47">
        <f>C7/Hauptstelle!$C$51*100</f>
        <v>0</v>
      </c>
      <c r="E7" s="30"/>
      <c r="F7" s="47">
        <f>E7/Hauptstelle!$E$51*100</f>
        <v>0</v>
      </c>
      <c r="G7" s="19">
        <v>16.87</v>
      </c>
      <c r="H7" s="20" t="e">
        <f t="shared" si="0"/>
        <v>#DIV/0!</v>
      </c>
      <c r="I7" s="21" t="e">
        <f t="shared" si="1"/>
        <v>#DIV/0!</v>
      </c>
      <c r="J7" s="22">
        <v>50</v>
      </c>
      <c r="K7" s="23">
        <f t="shared" si="10"/>
        <v>6.083333333333333</v>
      </c>
      <c r="L7" s="24">
        <f t="shared" si="2"/>
        <v>0</v>
      </c>
      <c r="M7" s="25">
        <f t="shared" si="3"/>
        <v>0</v>
      </c>
      <c r="N7" s="26">
        <f>ROUND(V7*Hauptstelle!$J$55, Hauptstelle!W52)</f>
        <v>0</v>
      </c>
      <c r="O7" s="27">
        <f t="shared" si="4"/>
        <v>0</v>
      </c>
      <c r="P7" s="24">
        <f t="shared" si="5"/>
        <v>0</v>
      </c>
      <c r="Q7" s="24">
        <f>(P7*(1/Hauptstelle!$J$53))+((L7/100)*Hauptstelle!$J$54)</f>
        <v>0</v>
      </c>
      <c r="R7" s="28">
        <f t="shared" si="6"/>
        <v>0</v>
      </c>
      <c r="S7" s="29">
        <f>R7/Hauptstelle!$R$48</f>
        <v>0</v>
      </c>
      <c r="T7" s="28">
        <f t="shared" si="7"/>
        <v>0</v>
      </c>
      <c r="U7" s="29">
        <f>T7/Hauptstelle!$T$48</f>
        <v>0</v>
      </c>
      <c r="V7" s="29">
        <f t="shared" si="8"/>
        <v>0</v>
      </c>
      <c r="W7" s="16">
        <f t="shared" si="9"/>
        <v>0</v>
      </c>
    </row>
    <row r="8" spans="1:23" x14ac:dyDescent="0.15">
      <c r="A8" s="16" t="s">
        <v>41</v>
      </c>
      <c r="B8" s="30">
        <v>28</v>
      </c>
      <c r="C8" s="30"/>
      <c r="D8" s="47">
        <f>C8/Hauptstelle!$C$51*100</f>
        <v>0</v>
      </c>
      <c r="E8" s="30"/>
      <c r="F8" s="47">
        <f>E8/Hauptstelle!$E$51*100</f>
        <v>0</v>
      </c>
      <c r="G8" s="19">
        <v>50</v>
      </c>
      <c r="H8" s="20" t="e">
        <f t="shared" si="0"/>
        <v>#DIV/0!</v>
      </c>
      <c r="I8" s="21" t="e">
        <f t="shared" si="1"/>
        <v>#DIV/0!</v>
      </c>
      <c r="J8" s="22">
        <v>50</v>
      </c>
      <c r="K8" s="23">
        <f t="shared" si="10"/>
        <v>6.083333333333333</v>
      </c>
      <c r="L8" s="24">
        <f t="shared" si="2"/>
        <v>0</v>
      </c>
      <c r="M8" s="25">
        <f t="shared" si="3"/>
        <v>0</v>
      </c>
      <c r="N8" s="26">
        <f>ROUND(V8*Hauptstelle!$J$55, Hauptstelle!W52)</f>
        <v>0</v>
      </c>
      <c r="O8" s="27">
        <f t="shared" si="4"/>
        <v>0</v>
      </c>
      <c r="P8" s="24">
        <f t="shared" si="5"/>
        <v>0</v>
      </c>
      <c r="Q8" s="24">
        <f>(P8*(1/Hauptstelle!$J$53))+((L8/100)*Hauptstelle!$J$54)</f>
        <v>0</v>
      </c>
      <c r="R8" s="28">
        <f t="shared" si="6"/>
        <v>0</v>
      </c>
      <c r="S8" s="29">
        <f>R8/Hauptstelle!$R$48</f>
        <v>0</v>
      </c>
      <c r="T8" s="28">
        <f t="shared" si="7"/>
        <v>0</v>
      </c>
      <c r="U8" s="29">
        <f>T8/Hauptstelle!$T$48</f>
        <v>0</v>
      </c>
      <c r="V8" s="29">
        <f t="shared" si="8"/>
        <v>0</v>
      </c>
      <c r="W8" s="16">
        <f t="shared" si="9"/>
        <v>0</v>
      </c>
    </row>
    <row r="9" spans="1:23" x14ac:dyDescent="0.15">
      <c r="A9" s="16" t="s">
        <v>42</v>
      </c>
      <c r="B9" s="30">
        <v>28</v>
      </c>
      <c r="C9" s="30">
        <v>345</v>
      </c>
      <c r="D9" s="47">
        <f>C9/Hauptstelle!$C$51*100</f>
        <v>0.1461325697730074</v>
      </c>
      <c r="E9" s="30">
        <v>1454</v>
      </c>
      <c r="F9" s="47">
        <f>E9/Hauptstelle!$E$51*100</f>
        <v>0.14064820054460067</v>
      </c>
      <c r="G9" s="19">
        <v>9</v>
      </c>
      <c r="H9" s="20">
        <f t="shared" si="0"/>
        <v>4.2144927536231886</v>
      </c>
      <c r="I9" s="21">
        <f t="shared" si="1"/>
        <v>67.669644629739921</v>
      </c>
      <c r="J9" s="22">
        <v>47</v>
      </c>
      <c r="K9" s="23">
        <f t="shared" si="10"/>
        <v>6.4483333333333333</v>
      </c>
      <c r="L9" s="24">
        <f t="shared" si="2"/>
        <v>306.24496643381246</v>
      </c>
      <c r="M9" s="25">
        <f t="shared" si="3"/>
        <v>-38.755033566187535</v>
      </c>
      <c r="N9" s="26">
        <f>ROUND(V9*Hauptstelle!$J$55, Hauptstelle!W52)</f>
        <v>100</v>
      </c>
      <c r="O9" s="27">
        <f t="shared" si="4"/>
        <v>225.48462134918583</v>
      </c>
      <c r="P9" s="24">
        <f t="shared" si="5"/>
        <v>0</v>
      </c>
      <c r="Q9" s="24">
        <f>(P9*(1/Hauptstelle!$J$53))+((L9/100)*Hauptstelle!$J$54)</f>
        <v>15.312248321690623</v>
      </c>
      <c r="R9" s="28">
        <f t="shared" si="6"/>
        <v>137.81023489521561</v>
      </c>
      <c r="S9" s="29">
        <f>R9/Hauptstelle!$R$48</f>
        <v>5.8630054784684742E-4</v>
      </c>
      <c r="T9" s="28">
        <f t="shared" si="7"/>
        <v>13086</v>
      </c>
      <c r="U9" s="29">
        <f>T9/Hauptstelle!$T$48</f>
        <v>8.269817096652445E-4</v>
      </c>
      <c r="V9" s="29">
        <f t="shared" si="8"/>
        <v>7.0664112875604601E-4</v>
      </c>
      <c r="W9" s="16">
        <f t="shared" si="9"/>
        <v>40712</v>
      </c>
    </row>
    <row r="10" spans="1:23" x14ac:dyDescent="0.15">
      <c r="A10" s="16" t="s">
        <v>43</v>
      </c>
      <c r="B10" s="30">
        <v>28</v>
      </c>
      <c r="C10" s="30">
        <v>365</v>
      </c>
      <c r="D10" s="47">
        <f>C10/Hauptstelle!$C$51*100</f>
        <v>0.15460402309318175</v>
      </c>
      <c r="E10" s="30">
        <v>1034</v>
      </c>
      <c r="F10" s="47">
        <f>E10/Hauptstelle!$E$51*100</f>
        <v>0.10002079736115344</v>
      </c>
      <c r="G10" s="19">
        <v>7.16</v>
      </c>
      <c r="H10" s="20">
        <f t="shared" si="0"/>
        <v>2.8328767123287673</v>
      </c>
      <c r="I10" s="21">
        <f t="shared" si="1"/>
        <v>78.268343028710831</v>
      </c>
      <c r="J10" s="22">
        <v>50</v>
      </c>
      <c r="K10" s="23">
        <f t="shared" si="10"/>
        <v>6.083333333333333</v>
      </c>
      <c r="L10" s="24">
        <f t="shared" si="2"/>
        <v>230.85057290929561</v>
      </c>
      <c r="M10" s="25">
        <f t="shared" si="3"/>
        <v>-134.14942709070439</v>
      </c>
      <c r="N10" s="26">
        <f>ROUND(V10*Hauptstelle!$J$55, Hauptstelle!W52)</f>
        <v>0</v>
      </c>
      <c r="O10" s="27">
        <f t="shared" si="4"/>
        <v>169.97260273972603</v>
      </c>
      <c r="P10" s="24">
        <f t="shared" si="5"/>
        <v>0</v>
      </c>
      <c r="Q10" s="24">
        <f>(P10*(1/Hauptstelle!$J$53))+((L10/100)*Hauptstelle!$J$54)</f>
        <v>11.542528645464781</v>
      </c>
      <c r="R10" s="28">
        <f t="shared" si="6"/>
        <v>82.644505101527841</v>
      </c>
      <c r="S10" s="29">
        <f>R10/Hauptstelle!$R$48</f>
        <v>3.5160319300231858E-4</v>
      </c>
      <c r="T10" s="28">
        <f t="shared" si="7"/>
        <v>7403.4400000000005</v>
      </c>
      <c r="U10" s="29">
        <f>T10/Hauptstelle!$T$48</f>
        <v>4.6786714569800229E-4</v>
      </c>
      <c r="V10" s="29">
        <f t="shared" si="8"/>
        <v>4.0973516935016046E-4</v>
      </c>
      <c r="W10" s="16">
        <f t="shared" si="9"/>
        <v>28952</v>
      </c>
    </row>
    <row r="11" spans="1:23" x14ac:dyDescent="0.15">
      <c r="A11" s="16" t="s">
        <v>44</v>
      </c>
      <c r="B11" s="30">
        <v>28</v>
      </c>
      <c r="C11" s="30"/>
      <c r="D11" s="47">
        <f>C11/Hauptstelle!$C$51*100</f>
        <v>0</v>
      </c>
      <c r="E11" s="30"/>
      <c r="F11" s="47">
        <f>E11/Hauptstelle!$E$51*100</f>
        <v>0</v>
      </c>
      <c r="G11" s="19">
        <v>30</v>
      </c>
      <c r="H11" s="20" t="e">
        <f t="shared" si="0"/>
        <v>#DIV/0!</v>
      </c>
      <c r="I11" s="21" t="e">
        <f t="shared" si="1"/>
        <v>#DIV/0!</v>
      </c>
      <c r="J11" s="22">
        <v>50</v>
      </c>
      <c r="K11" s="23">
        <f t="shared" si="10"/>
        <v>6.083333333333333</v>
      </c>
      <c r="L11" s="24">
        <f t="shared" si="2"/>
        <v>0</v>
      </c>
      <c r="M11" s="25">
        <f t="shared" si="3"/>
        <v>0</v>
      </c>
      <c r="N11" s="26">
        <f>ROUND(V11*Hauptstelle!$J$55, Hauptstelle!W52)</f>
        <v>0</v>
      </c>
      <c r="O11" s="27">
        <f t="shared" si="4"/>
        <v>0</v>
      </c>
      <c r="P11" s="24">
        <f t="shared" si="5"/>
        <v>0</v>
      </c>
      <c r="Q11" s="24">
        <f>(P11*(1/Hauptstelle!$J$53))+((L11/100)*Hauptstelle!$J$54)</f>
        <v>0</v>
      </c>
      <c r="R11" s="28">
        <f t="shared" si="6"/>
        <v>0</v>
      </c>
      <c r="S11" s="29">
        <f>R11/Hauptstelle!$R$48</f>
        <v>0</v>
      </c>
      <c r="T11" s="28">
        <f t="shared" si="7"/>
        <v>0</v>
      </c>
      <c r="U11" s="29">
        <f>T11/Hauptstelle!$T$48</f>
        <v>0</v>
      </c>
      <c r="V11" s="29">
        <f t="shared" si="8"/>
        <v>0</v>
      </c>
      <c r="W11" s="16">
        <f t="shared" si="9"/>
        <v>0</v>
      </c>
    </row>
    <row r="12" spans="1:23" x14ac:dyDescent="0.15">
      <c r="A12" s="16" t="s">
        <v>45</v>
      </c>
      <c r="B12" s="30">
        <v>28</v>
      </c>
      <c r="C12" s="30">
        <v>1456</v>
      </c>
      <c r="D12" s="47">
        <f>C12/Hauptstelle!$C$51*100</f>
        <v>0.61672180170869217</v>
      </c>
      <c r="E12" s="30">
        <v>5332</v>
      </c>
      <c r="F12" s="47">
        <f>E12/Hauptstelle!$E$51*100</f>
        <v>0.51577455660509686</v>
      </c>
      <c r="G12" s="19">
        <v>6</v>
      </c>
      <c r="H12" s="20">
        <f t="shared" si="0"/>
        <v>3.662087912087912</v>
      </c>
      <c r="I12" s="21">
        <f t="shared" si="1"/>
        <v>71.9072708113804</v>
      </c>
      <c r="J12" s="22">
        <v>47</v>
      </c>
      <c r="K12" s="23">
        <f t="shared" si="10"/>
        <v>6.4483333333333333</v>
      </c>
      <c r="L12" s="24">
        <f t="shared" si="2"/>
        <v>1123.0386251891939</v>
      </c>
      <c r="M12" s="25">
        <f t="shared" si="3"/>
        <v>-332.96137481080609</v>
      </c>
      <c r="N12" s="26">
        <f>ROUND(V12*Hauptstelle!$J$55, Hauptstelle!W52)</f>
        <v>200</v>
      </c>
      <c r="O12" s="27">
        <f t="shared" si="4"/>
        <v>826.88033083484106</v>
      </c>
      <c r="P12" s="24">
        <f t="shared" si="5"/>
        <v>0</v>
      </c>
      <c r="Q12" s="24">
        <f>(P12*(1/Hauptstelle!$J$53))+((L12/100)*Hauptstelle!$J$54)</f>
        <v>56.151931259459701</v>
      </c>
      <c r="R12" s="28">
        <f t="shared" si="6"/>
        <v>336.91158755675821</v>
      </c>
      <c r="S12" s="29">
        <f>R12/Hauptstelle!$R$48</f>
        <v>1.4333583315540533E-3</v>
      </c>
      <c r="T12" s="28">
        <f t="shared" si="7"/>
        <v>31992</v>
      </c>
      <c r="U12" s="29">
        <f>T12/Hauptstelle!$T$48</f>
        <v>2.0217636294979748E-3</v>
      </c>
      <c r="V12" s="29">
        <f t="shared" si="8"/>
        <v>1.7275609805260141E-3</v>
      </c>
      <c r="W12" s="16">
        <f t="shared" si="9"/>
        <v>149296</v>
      </c>
    </row>
    <row r="13" spans="1:23" x14ac:dyDescent="0.15">
      <c r="A13" s="16" t="s">
        <v>46</v>
      </c>
      <c r="B13" s="30">
        <v>28</v>
      </c>
      <c r="C13" s="30"/>
      <c r="D13" s="47">
        <f>C13/Hauptstelle!$C$51*100</f>
        <v>0</v>
      </c>
      <c r="E13" s="30"/>
      <c r="F13" s="47">
        <f>E13/Hauptstelle!$E$51*100</f>
        <v>0</v>
      </c>
      <c r="G13" s="19">
        <v>30</v>
      </c>
      <c r="H13" s="20" t="e">
        <f t="shared" si="0"/>
        <v>#DIV/0!</v>
      </c>
      <c r="I13" s="21" t="e">
        <f t="shared" si="1"/>
        <v>#DIV/0!</v>
      </c>
      <c r="J13" s="22">
        <v>73</v>
      </c>
      <c r="K13" s="23">
        <f t="shared" si="10"/>
        <v>3.2850000000000001</v>
      </c>
      <c r="L13" s="24">
        <f t="shared" si="2"/>
        <v>0</v>
      </c>
      <c r="M13" s="25">
        <f t="shared" si="3"/>
        <v>0</v>
      </c>
      <c r="N13" s="26">
        <f>ROUND(V13*Hauptstelle!$J$55, Hauptstelle!W52)</f>
        <v>0</v>
      </c>
      <c r="O13" s="27">
        <f t="shared" si="4"/>
        <v>0</v>
      </c>
      <c r="P13" s="24">
        <f t="shared" si="5"/>
        <v>0</v>
      </c>
      <c r="Q13" s="24">
        <f>(P13*(1/Hauptstelle!$J$53))+((L13/100)*Hauptstelle!$J$54)</f>
        <v>0</v>
      </c>
      <c r="R13" s="28">
        <f t="shared" si="6"/>
        <v>0</v>
      </c>
      <c r="S13" s="29">
        <f>R13/Hauptstelle!$R$48</f>
        <v>0</v>
      </c>
      <c r="T13" s="28">
        <f t="shared" si="7"/>
        <v>0</v>
      </c>
      <c r="U13" s="29">
        <f>T13/Hauptstelle!$T$48</f>
        <v>0</v>
      </c>
      <c r="V13" s="29">
        <f t="shared" si="8"/>
        <v>0</v>
      </c>
      <c r="W13" s="16">
        <f t="shared" si="9"/>
        <v>0</v>
      </c>
    </row>
    <row r="14" spans="1:23" x14ac:dyDescent="0.15">
      <c r="A14" s="16" t="s">
        <v>47</v>
      </c>
      <c r="B14" s="30">
        <v>28</v>
      </c>
      <c r="C14" s="30"/>
      <c r="D14" s="47">
        <f>C14/Hauptstelle!$C$51*100</f>
        <v>0</v>
      </c>
      <c r="E14" s="30"/>
      <c r="F14" s="47">
        <f>E14/Hauptstelle!$E$51*100</f>
        <v>0</v>
      </c>
      <c r="G14" s="19">
        <v>15</v>
      </c>
      <c r="H14" s="20" t="e">
        <f t="shared" si="0"/>
        <v>#DIV/0!</v>
      </c>
      <c r="I14" s="21" t="e">
        <f t="shared" si="1"/>
        <v>#DIV/0!</v>
      </c>
      <c r="J14" s="22">
        <v>60</v>
      </c>
      <c r="K14" s="23">
        <f t="shared" si="10"/>
        <v>4.8666666666666663</v>
      </c>
      <c r="L14" s="24">
        <f t="shared" si="2"/>
        <v>0</v>
      </c>
      <c r="M14" s="25">
        <f t="shared" si="3"/>
        <v>0</v>
      </c>
      <c r="N14" s="26">
        <f>ROUND(V14*Hauptstelle!$J$55, Hauptstelle!W52)</f>
        <v>0</v>
      </c>
      <c r="O14" s="27">
        <f t="shared" si="4"/>
        <v>0</v>
      </c>
      <c r="P14" s="24">
        <f t="shared" si="5"/>
        <v>0</v>
      </c>
      <c r="Q14" s="24">
        <f>(P14*(1/Hauptstelle!$J$53))+((L14/100)*Hauptstelle!$J$54)</f>
        <v>0</v>
      </c>
      <c r="R14" s="28">
        <f t="shared" si="6"/>
        <v>0</v>
      </c>
      <c r="S14" s="29">
        <f>R14/Hauptstelle!$R$48</f>
        <v>0</v>
      </c>
      <c r="T14" s="28">
        <f t="shared" si="7"/>
        <v>0</v>
      </c>
      <c r="U14" s="29">
        <f>T14/Hauptstelle!$T$48</f>
        <v>0</v>
      </c>
      <c r="V14" s="29">
        <f t="shared" si="8"/>
        <v>0</v>
      </c>
      <c r="W14" s="16">
        <f t="shared" si="9"/>
        <v>0</v>
      </c>
    </row>
    <row r="15" spans="1:23" x14ac:dyDescent="0.15">
      <c r="A15" s="16" t="s">
        <v>48</v>
      </c>
      <c r="B15" s="30">
        <v>7</v>
      </c>
      <c r="C15" s="30"/>
      <c r="D15" s="47">
        <f>C15/Hauptstelle!$C$51*100</f>
        <v>0</v>
      </c>
      <c r="E15" s="30"/>
      <c r="F15" s="47">
        <f>E15/Hauptstelle!$E$51*100</f>
        <v>0</v>
      </c>
      <c r="G15" s="19">
        <v>35</v>
      </c>
      <c r="H15" s="20" t="e">
        <f t="shared" si="0"/>
        <v>#DIV/0!</v>
      </c>
      <c r="I15" s="21" t="e">
        <f t="shared" si="1"/>
        <v>#DIV/0!</v>
      </c>
      <c r="J15" s="22">
        <v>35</v>
      </c>
      <c r="K15" s="23">
        <f t="shared" si="10"/>
        <v>7.9083333333333332</v>
      </c>
      <c r="L15" s="24">
        <f t="shared" si="2"/>
        <v>0</v>
      </c>
      <c r="M15" s="25">
        <f t="shared" si="3"/>
        <v>0</v>
      </c>
      <c r="N15" s="26">
        <f>ROUND(V15*Hauptstelle!$J$55, Hauptstelle!W52)</f>
        <v>0</v>
      </c>
      <c r="O15" s="27">
        <f t="shared" si="4"/>
        <v>0</v>
      </c>
      <c r="P15" s="24">
        <f t="shared" si="5"/>
        <v>0</v>
      </c>
      <c r="Q15" s="24">
        <f>(P15*(1/Hauptstelle!$J$53))+((L15/100)*Hauptstelle!$J$54)</f>
        <v>0</v>
      </c>
      <c r="R15" s="28">
        <f t="shared" si="6"/>
        <v>0</v>
      </c>
      <c r="S15" s="29">
        <f>R15/Hauptstelle!$R$48</f>
        <v>0</v>
      </c>
      <c r="T15" s="28">
        <f t="shared" si="7"/>
        <v>0</v>
      </c>
      <c r="U15" s="29">
        <f>T15/Hauptstelle!$T$48</f>
        <v>0</v>
      </c>
      <c r="V15" s="29">
        <f t="shared" si="8"/>
        <v>0</v>
      </c>
      <c r="W15" s="16">
        <f t="shared" si="9"/>
        <v>0</v>
      </c>
    </row>
    <row r="16" spans="1:23" x14ac:dyDescent="0.15">
      <c r="A16" s="16" t="s">
        <v>49</v>
      </c>
      <c r="B16" s="30">
        <v>28</v>
      </c>
      <c r="C16" s="30">
        <v>234</v>
      </c>
      <c r="D16" s="47">
        <f>C16/Hauptstelle!$C$51*100</f>
        <v>9.9116003846039816E-2</v>
      </c>
      <c r="E16" s="30">
        <v>456</v>
      </c>
      <c r="F16" s="47">
        <f>E16/Hauptstelle!$E$51*100</f>
        <v>4.4109752027742713E-2</v>
      </c>
      <c r="G16" s="19">
        <v>20.45</v>
      </c>
      <c r="H16" s="20">
        <f t="shared" si="0"/>
        <v>1.9487179487179487</v>
      </c>
      <c r="I16" s="21">
        <f t="shared" si="1"/>
        <v>85.050930804355474</v>
      </c>
      <c r="J16" s="22">
        <v>35</v>
      </c>
      <c r="K16" s="23">
        <f t="shared" si="10"/>
        <v>7.9083333333333332</v>
      </c>
      <c r="L16" s="24">
        <f t="shared" si="2"/>
        <v>78.31264785496117</v>
      </c>
      <c r="M16" s="25">
        <f t="shared" si="3"/>
        <v>-155.68735214503883</v>
      </c>
      <c r="N16" s="26">
        <f>ROUND(V16*Hauptstelle!$J$55, Hauptstelle!W52)</f>
        <v>0</v>
      </c>
      <c r="O16" s="27">
        <f t="shared" si="4"/>
        <v>57.660695468914646</v>
      </c>
      <c r="P16" s="24">
        <f t="shared" si="5"/>
        <v>0</v>
      </c>
      <c r="Q16" s="24">
        <f>(P16*(1/Hauptstelle!$J$53))+((L16/100)*Hauptstelle!$J$54)</f>
        <v>3.9156323927480585</v>
      </c>
      <c r="R16" s="28">
        <f t="shared" si="6"/>
        <v>80.074682431697795</v>
      </c>
      <c r="S16" s="29">
        <f>R16/Hauptstelle!$R$48</f>
        <v>3.4067012667138736E-4</v>
      </c>
      <c r="T16" s="28">
        <f t="shared" si="7"/>
        <v>9325.1999999999989</v>
      </c>
      <c r="U16" s="29">
        <f>T16/Hauptstelle!$T$48</f>
        <v>5.8931452231165645E-4</v>
      </c>
      <c r="V16" s="29">
        <f t="shared" si="8"/>
        <v>4.6499232449152188E-4</v>
      </c>
      <c r="W16" s="16">
        <f t="shared" si="9"/>
        <v>12768</v>
      </c>
    </row>
    <row r="17" spans="1:23" x14ac:dyDescent="0.15">
      <c r="A17" s="16" t="s">
        <v>5</v>
      </c>
      <c r="B17" s="30">
        <v>56</v>
      </c>
      <c r="C17" s="30"/>
      <c r="D17" s="47">
        <f>C17/Hauptstelle!$C$51*100</f>
        <v>0</v>
      </c>
      <c r="E17" s="30"/>
      <c r="F17" s="47">
        <f>E17/Hauptstelle!$E$51*100</f>
        <v>0</v>
      </c>
      <c r="G17" s="19">
        <v>30</v>
      </c>
      <c r="H17" s="20" t="e">
        <f t="shared" si="0"/>
        <v>#DIV/0!</v>
      </c>
      <c r="I17" s="21" t="e">
        <f t="shared" si="1"/>
        <v>#DIV/0!</v>
      </c>
      <c r="J17" s="22">
        <v>78</v>
      </c>
      <c r="K17" s="23">
        <f t="shared" si="10"/>
        <v>2.6766666666666667</v>
      </c>
      <c r="L17" s="24">
        <f t="shared" si="2"/>
        <v>0</v>
      </c>
      <c r="M17" s="25">
        <f t="shared" si="3"/>
        <v>0</v>
      </c>
      <c r="N17" s="26">
        <f>ROUND(V17*Hauptstelle!$J$55, Hauptstelle!W52)</f>
        <v>0</v>
      </c>
      <c r="O17" s="27">
        <f t="shared" si="4"/>
        <v>0</v>
      </c>
      <c r="P17" s="24">
        <f t="shared" si="5"/>
        <v>0</v>
      </c>
      <c r="Q17" s="24">
        <f>(P17*(1/Hauptstelle!$J$53))+((L17/100)*Hauptstelle!$J$54)</f>
        <v>0</v>
      </c>
      <c r="R17" s="28">
        <f t="shared" si="6"/>
        <v>0</v>
      </c>
      <c r="S17" s="29">
        <f>R17/Hauptstelle!$R$48</f>
        <v>0</v>
      </c>
      <c r="T17" s="28">
        <f t="shared" si="7"/>
        <v>0</v>
      </c>
      <c r="U17" s="29">
        <f>T17/Hauptstelle!$T$48</f>
        <v>0</v>
      </c>
      <c r="V17" s="29">
        <f t="shared" si="8"/>
        <v>0</v>
      </c>
      <c r="W17" s="16">
        <f t="shared" si="9"/>
        <v>0</v>
      </c>
    </row>
    <row r="18" spans="1:23" x14ac:dyDescent="0.15">
      <c r="A18" s="16" t="s">
        <v>50</v>
      </c>
      <c r="B18" s="30">
        <v>28</v>
      </c>
      <c r="C18" s="30"/>
      <c r="D18" s="47">
        <f>C18/Hauptstelle!$C$51*100</f>
        <v>0</v>
      </c>
      <c r="E18" s="30"/>
      <c r="F18" s="47">
        <f>E18/Hauptstelle!$E$51*100</f>
        <v>0</v>
      </c>
      <c r="G18" s="19">
        <v>50</v>
      </c>
      <c r="H18" s="20" t="e">
        <f t="shared" si="0"/>
        <v>#DIV/0!</v>
      </c>
      <c r="I18" s="21" t="e">
        <f t="shared" si="1"/>
        <v>#DIV/0!</v>
      </c>
      <c r="J18" s="22">
        <v>73</v>
      </c>
      <c r="K18" s="23">
        <f t="shared" si="10"/>
        <v>3.2850000000000001</v>
      </c>
      <c r="L18" s="24">
        <f t="shared" si="2"/>
        <v>0</v>
      </c>
      <c r="M18" s="25">
        <f t="shared" si="3"/>
        <v>0</v>
      </c>
      <c r="N18" s="26">
        <f>ROUND(V18*Hauptstelle!$J$55, Hauptstelle!W52)</f>
        <v>0</v>
      </c>
      <c r="O18" s="27">
        <f t="shared" si="4"/>
        <v>0</v>
      </c>
      <c r="P18" s="24">
        <f t="shared" si="5"/>
        <v>0</v>
      </c>
      <c r="Q18" s="24">
        <f>(P18*(1/Hauptstelle!$J$53))+((L18/100)*Hauptstelle!$J$54)</f>
        <v>0</v>
      </c>
      <c r="R18" s="28">
        <f t="shared" si="6"/>
        <v>0</v>
      </c>
      <c r="S18" s="29">
        <f>R18/Hauptstelle!$R$48</f>
        <v>0</v>
      </c>
      <c r="T18" s="28">
        <f t="shared" si="7"/>
        <v>0</v>
      </c>
      <c r="U18" s="29">
        <f>T18/Hauptstelle!$T$48</f>
        <v>0</v>
      </c>
      <c r="V18" s="29">
        <f t="shared" si="8"/>
        <v>0</v>
      </c>
      <c r="W18" s="16">
        <f t="shared" si="9"/>
        <v>0</v>
      </c>
    </row>
    <row r="19" spans="1:23" x14ac:dyDescent="0.15">
      <c r="A19" s="16" t="s">
        <v>52</v>
      </c>
      <c r="B19" s="30">
        <v>28</v>
      </c>
      <c r="C19" s="30"/>
      <c r="D19" s="47">
        <f>C19/Hauptstelle!$C$51*100</f>
        <v>0</v>
      </c>
      <c r="E19" s="30"/>
      <c r="F19" s="47">
        <f>E19/Hauptstelle!$E$51*100</f>
        <v>0</v>
      </c>
      <c r="G19" s="19">
        <v>17</v>
      </c>
      <c r="H19" s="20" t="e">
        <f t="shared" si="0"/>
        <v>#DIV/0!</v>
      </c>
      <c r="I19" s="21" t="e">
        <f t="shared" si="1"/>
        <v>#DIV/0!</v>
      </c>
      <c r="J19" s="22">
        <v>44</v>
      </c>
      <c r="K19" s="23">
        <f t="shared" si="10"/>
        <v>6.8133333333333335</v>
      </c>
      <c r="L19" s="24">
        <f t="shared" si="2"/>
        <v>0</v>
      </c>
      <c r="M19" s="25">
        <f t="shared" si="3"/>
        <v>0</v>
      </c>
      <c r="N19" s="26">
        <f>ROUND(V19*Hauptstelle!$J$55, Hauptstelle!W52)</f>
        <v>0</v>
      </c>
      <c r="O19" s="27">
        <f t="shared" si="4"/>
        <v>0</v>
      </c>
      <c r="P19" s="24">
        <f t="shared" si="5"/>
        <v>0</v>
      </c>
      <c r="Q19" s="24">
        <f>(P19*(1/Hauptstelle!$J$53))+((L19/100)*Hauptstelle!$J$54)</f>
        <v>0</v>
      </c>
      <c r="R19" s="28">
        <f t="shared" si="6"/>
        <v>0</v>
      </c>
      <c r="S19" s="29">
        <f>R19/Hauptstelle!$R$48</f>
        <v>0</v>
      </c>
      <c r="T19" s="28">
        <f t="shared" si="7"/>
        <v>0</v>
      </c>
      <c r="U19" s="29">
        <f>T19/Hauptstelle!$T$48</f>
        <v>0</v>
      </c>
      <c r="V19" s="29">
        <f t="shared" si="8"/>
        <v>0</v>
      </c>
      <c r="W19" s="16">
        <f t="shared" si="9"/>
        <v>0</v>
      </c>
    </row>
    <row r="20" spans="1:23" x14ac:dyDescent="0.15">
      <c r="A20" s="16" t="s">
        <v>53</v>
      </c>
      <c r="B20" s="30">
        <v>28</v>
      </c>
      <c r="C20" s="30"/>
      <c r="D20" s="47">
        <f>C20/Hauptstelle!$C$51*100</f>
        <v>0</v>
      </c>
      <c r="E20" s="30"/>
      <c r="F20" s="47">
        <f>E20/Hauptstelle!$E$51*100</f>
        <v>0</v>
      </c>
      <c r="G20" s="19">
        <v>25</v>
      </c>
      <c r="H20" s="20" t="e">
        <f t="shared" si="0"/>
        <v>#DIV/0!</v>
      </c>
      <c r="I20" s="21" t="e">
        <f t="shared" si="1"/>
        <v>#DIV/0!</v>
      </c>
      <c r="J20" s="22">
        <v>50</v>
      </c>
      <c r="K20" s="23">
        <f t="shared" si="10"/>
        <v>6.083333333333333</v>
      </c>
      <c r="L20" s="24">
        <f t="shared" si="2"/>
        <v>0</v>
      </c>
      <c r="M20" s="25">
        <f t="shared" si="3"/>
        <v>0</v>
      </c>
      <c r="N20" s="26">
        <f>ROUND(V20*Hauptstelle!$J$55, Hauptstelle!W52)</f>
        <v>0</v>
      </c>
      <c r="O20" s="27">
        <f t="shared" si="4"/>
        <v>0</v>
      </c>
      <c r="P20" s="24">
        <f t="shared" si="5"/>
        <v>0</v>
      </c>
      <c r="Q20" s="24">
        <f>(P20*(1/Hauptstelle!$J$53))+((L20/100)*Hauptstelle!$J$54)</f>
        <v>0</v>
      </c>
      <c r="R20" s="28">
        <f t="shared" si="6"/>
        <v>0</v>
      </c>
      <c r="S20" s="29">
        <f>R20/Hauptstelle!$R$48</f>
        <v>0</v>
      </c>
      <c r="T20" s="28">
        <f t="shared" si="7"/>
        <v>0</v>
      </c>
      <c r="U20" s="29">
        <f>T20/Hauptstelle!$T$48</f>
        <v>0</v>
      </c>
      <c r="V20" s="29">
        <f t="shared" si="8"/>
        <v>0</v>
      </c>
      <c r="W20" s="16">
        <f t="shared" si="9"/>
        <v>0</v>
      </c>
    </row>
    <row r="21" spans="1:23" x14ac:dyDescent="0.15">
      <c r="A21" s="16" t="s">
        <v>51</v>
      </c>
      <c r="B21" s="30">
        <v>28</v>
      </c>
      <c r="C21" s="30">
        <v>176</v>
      </c>
      <c r="D21" s="47">
        <f>C21/Hauptstelle!$C$51*100</f>
        <v>7.4548789217534217E-2</v>
      </c>
      <c r="E21" s="30">
        <v>387</v>
      </c>
      <c r="F21" s="47">
        <f>E21/Hauptstelle!$E$51*100</f>
        <v>3.7435250076176381E-2</v>
      </c>
      <c r="G21" s="19">
        <v>25</v>
      </c>
      <c r="H21" s="20">
        <f t="shared" si="0"/>
        <v>2.1988636363636362</v>
      </c>
      <c r="I21" s="21">
        <f t="shared" si="1"/>
        <v>83.132004981320051</v>
      </c>
      <c r="J21" s="22">
        <v>73</v>
      </c>
      <c r="K21" s="23">
        <f t="shared" si="10"/>
        <v>3.2850000000000001</v>
      </c>
      <c r="L21" s="24">
        <f t="shared" si="2"/>
        <v>160.00281487910559</v>
      </c>
      <c r="M21" s="25">
        <f t="shared" si="3"/>
        <v>-15.997185120894414</v>
      </c>
      <c r="N21" s="26">
        <f>ROUND(V21*Hauptstelle!$J$55, Hauptstelle!W52)</f>
        <v>100</v>
      </c>
      <c r="O21" s="27">
        <f t="shared" si="4"/>
        <v>117.80821917808218</v>
      </c>
      <c r="P21" s="24">
        <f t="shared" si="5"/>
        <v>0</v>
      </c>
      <c r="Q21" s="24">
        <f>(P21*(1/Hauptstelle!$J$53))+((L21/100)*Hauptstelle!$J$54)</f>
        <v>8.0001407439552796</v>
      </c>
      <c r="R21" s="28">
        <f t="shared" si="6"/>
        <v>200.00351859888198</v>
      </c>
      <c r="S21" s="29">
        <f>R21/Hauptstelle!$R$48</f>
        <v>8.5089596295211502E-4</v>
      </c>
      <c r="T21" s="28">
        <f t="shared" si="7"/>
        <v>9675</v>
      </c>
      <c r="U21" s="29">
        <f>T21/Hauptstelle!$T$48</f>
        <v>6.114204524691457E-4</v>
      </c>
      <c r="V21" s="29">
        <f t="shared" si="8"/>
        <v>7.3115820771063036E-4</v>
      </c>
      <c r="W21" s="16">
        <f t="shared" si="9"/>
        <v>10836</v>
      </c>
    </row>
    <row r="22" spans="1:23" x14ac:dyDescent="0.15">
      <c r="A22" s="16" t="s">
        <v>54</v>
      </c>
      <c r="B22" s="30">
        <v>28</v>
      </c>
      <c r="C22" s="30"/>
      <c r="D22" s="47">
        <f>C22/Hauptstelle!$C$51*100</f>
        <v>0</v>
      </c>
      <c r="E22" s="30"/>
      <c r="F22" s="47">
        <f>E22/Hauptstelle!$E$51*100</f>
        <v>0</v>
      </c>
      <c r="G22" s="19">
        <v>8</v>
      </c>
      <c r="H22" s="20" t="e">
        <f t="shared" si="0"/>
        <v>#DIV/0!</v>
      </c>
      <c r="I22" s="21" t="e">
        <f t="shared" si="1"/>
        <v>#DIV/0!</v>
      </c>
      <c r="J22" s="22">
        <v>44</v>
      </c>
      <c r="K22" s="23">
        <f t="shared" si="10"/>
        <v>6.8133333333333335</v>
      </c>
      <c r="L22" s="24">
        <f t="shared" si="2"/>
        <v>0</v>
      </c>
      <c r="M22" s="25">
        <f t="shared" si="3"/>
        <v>0</v>
      </c>
      <c r="N22" s="26">
        <f>ROUND(V22*Hauptstelle!$J$55, Hauptstelle!W52)</f>
        <v>0</v>
      </c>
      <c r="O22" s="27">
        <f t="shared" si="4"/>
        <v>0</v>
      </c>
      <c r="P22" s="24">
        <f t="shared" si="5"/>
        <v>0</v>
      </c>
      <c r="Q22" s="24">
        <f>(P22*(1/Hauptstelle!$J$53))+((L22/100)*Hauptstelle!$J$54)</f>
        <v>0</v>
      </c>
      <c r="R22" s="28">
        <f t="shared" si="6"/>
        <v>0</v>
      </c>
      <c r="S22" s="29">
        <f>R22/Hauptstelle!$R$48</f>
        <v>0</v>
      </c>
      <c r="T22" s="28">
        <f t="shared" si="7"/>
        <v>0</v>
      </c>
      <c r="U22" s="29">
        <f>T22/Hauptstelle!$T$48</f>
        <v>0</v>
      </c>
      <c r="V22" s="29">
        <f t="shared" si="8"/>
        <v>0</v>
      </c>
      <c r="W22" s="16">
        <f t="shared" si="9"/>
        <v>0</v>
      </c>
    </row>
    <row r="23" spans="1:23" x14ac:dyDescent="0.15">
      <c r="A23" s="16" t="s">
        <v>55</v>
      </c>
      <c r="B23" s="30">
        <v>28</v>
      </c>
      <c r="C23" s="30"/>
      <c r="D23" s="47">
        <f>C23/Hauptstelle!$C$51*100</f>
        <v>0</v>
      </c>
      <c r="E23" s="30"/>
      <c r="F23" s="47">
        <f>E23/Hauptstelle!$E$51*100</f>
        <v>0</v>
      </c>
      <c r="G23" s="19">
        <v>16</v>
      </c>
      <c r="H23" s="20" t="e">
        <f t="shared" si="0"/>
        <v>#DIV/0!</v>
      </c>
      <c r="I23" s="21" t="e">
        <f t="shared" si="1"/>
        <v>#DIV/0!</v>
      </c>
      <c r="J23" s="22">
        <v>50</v>
      </c>
      <c r="K23" s="23">
        <f t="shared" si="10"/>
        <v>6.083333333333333</v>
      </c>
      <c r="L23" s="24">
        <f t="shared" si="2"/>
        <v>0</v>
      </c>
      <c r="M23" s="25">
        <f t="shared" si="3"/>
        <v>0</v>
      </c>
      <c r="N23" s="26">
        <f>ROUND(V23*Hauptstelle!$J$55, Hauptstelle!W52)</f>
        <v>0</v>
      </c>
      <c r="O23" s="27">
        <f t="shared" si="4"/>
        <v>0</v>
      </c>
      <c r="P23" s="24">
        <f t="shared" si="5"/>
        <v>0</v>
      </c>
      <c r="Q23" s="24">
        <f>(P23*(1/Hauptstelle!$J$53))+((L23/100)*Hauptstelle!$J$54)</f>
        <v>0</v>
      </c>
      <c r="R23" s="28">
        <f t="shared" si="6"/>
        <v>0</v>
      </c>
      <c r="S23" s="29">
        <f>R23/Hauptstelle!$R$48</f>
        <v>0</v>
      </c>
      <c r="T23" s="28">
        <f t="shared" si="7"/>
        <v>0</v>
      </c>
      <c r="U23" s="29">
        <f>T23/Hauptstelle!$T$48</f>
        <v>0</v>
      </c>
      <c r="V23" s="29">
        <f t="shared" si="8"/>
        <v>0</v>
      </c>
      <c r="W23" s="16">
        <f t="shared" si="9"/>
        <v>0</v>
      </c>
    </row>
    <row r="24" spans="1:23" x14ac:dyDescent="0.15">
      <c r="A24" s="16" t="s">
        <v>6</v>
      </c>
      <c r="B24" s="30">
        <v>28</v>
      </c>
      <c r="C24" s="30"/>
      <c r="D24" s="47">
        <f>C24/Hauptstelle!$C$51*100</f>
        <v>0</v>
      </c>
      <c r="E24" s="30"/>
      <c r="F24" s="47">
        <f>E24/Hauptstelle!$E$51*100</f>
        <v>0</v>
      </c>
      <c r="G24" s="19">
        <v>7.67</v>
      </c>
      <c r="H24" s="20" t="e">
        <f t="shared" si="0"/>
        <v>#DIV/0!</v>
      </c>
      <c r="I24" s="21" t="e">
        <f t="shared" si="1"/>
        <v>#DIV/0!</v>
      </c>
      <c r="J24" s="22">
        <v>78</v>
      </c>
      <c r="K24" s="23">
        <f t="shared" si="10"/>
        <v>2.6766666666666667</v>
      </c>
      <c r="L24" s="24">
        <f t="shared" si="2"/>
        <v>0</v>
      </c>
      <c r="M24" s="25">
        <f t="shared" si="3"/>
        <v>0</v>
      </c>
      <c r="N24" s="26">
        <f>ROUND(V24*Hauptstelle!$J$55, Hauptstelle!W52)</f>
        <v>0</v>
      </c>
      <c r="O24" s="27">
        <f t="shared" si="4"/>
        <v>0</v>
      </c>
      <c r="P24" s="24">
        <f t="shared" si="5"/>
        <v>0</v>
      </c>
      <c r="Q24" s="24">
        <f>(P24*(1/Hauptstelle!$J$53))+((L24/100)*Hauptstelle!$J$54)</f>
        <v>0</v>
      </c>
      <c r="R24" s="28">
        <f t="shared" si="6"/>
        <v>0</v>
      </c>
      <c r="S24" s="29">
        <f>R24/Hauptstelle!$R$48</f>
        <v>0</v>
      </c>
      <c r="T24" s="28">
        <f t="shared" si="7"/>
        <v>0</v>
      </c>
      <c r="U24" s="29">
        <f>T24/Hauptstelle!$T$48</f>
        <v>0</v>
      </c>
      <c r="V24" s="29">
        <f t="shared" si="8"/>
        <v>0</v>
      </c>
      <c r="W24" s="16">
        <f t="shared" si="9"/>
        <v>0</v>
      </c>
    </row>
    <row r="25" spans="1:23" x14ac:dyDescent="0.15">
      <c r="A25" s="16" t="s">
        <v>66</v>
      </c>
      <c r="B25" s="30">
        <v>28</v>
      </c>
      <c r="C25" s="30"/>
      <c r="D25" s="47">
        <f>C25/Hauptstelle!$C$51*100</f>
        <v>0</v>
      </c>
      <c r="E25" s="30"/>
      <c r="F25" s="47">
        <f>E25/Hauptstelle!$E$51*100</f>
        <v>0</v>
      </c>
      <c r="G25" s="19">
        <v>10</v>
      </c>
      <c r="H25" s="20" t="e">
        <f t="shared" si="0"/>
        <v>#DIV/0!</v>
      </c>
      <c r="I25" s="21" t="e">
        <f t="shared" si="1"/>
        <v>#DIV/0!</v>
      </c>
      <c r="J25" s="22">
        <v>70</v>
      </c>
      <c r="K25" s="23">
        <f t="shared" si="10"/>
        <v>3.65</v>
      </c>
      <c r="L25" s="24">
        <f t="shared" si="2"/>
        <v>0</v>
      </c>
      <c r="M25" s="25">
        <f t="shared" si="3"/>
        <v>0</v>
      </c>
      <c r="N25" s="26">
        <f>ROUND(V25*Hauptstelle!$J$55, Hauptstelle!W52)</f>
        <v>0</v>
      </c>
      <c r="O25" s="27">
        <f t="shared" si="4"/>
        <v>0</v>
      </c>
      <c r="P25" s="24">
        <f t="shared" si="5"/>
        <v>0</v>
      </c>
      <c r="Q25" s="24">
        <f>(P25*(1/Hauptstelle!$J$53))+((L25/100)*Hauptstelle!$J$54)</f>
        <v>0</v>
      </c>
      <c r="R25" s="28">
        <f t="shared" si="6"/>
        <v>0</v>
      </c>
      <c r="S25" s="29">
        <f>R25/Hauptstelle!$R$48</f>
        <v>0</v>
      </c>
      <c r="T25" s="28">
        <f t="shared" si="7"/>
        <v>0</v>
      </c>
      <c r="U25" s="29">
        <f>T25/Hauptstelle!$T$48</f>
        <v>0</v>
      </c>
      <c r="V25" s="29">
        <f t="shared" si="8"/>
        <v>0</v>
      </c>
      <c r="W25" s="16">
        <f t="shared" si="9"/>
        <v>0</v>
      </c>
    </row>
    <row r="26" spans="1:23" x14ac:dyDescent="0.15">
      <c r="A26" s="16" t="s">
        <v>67</v>
      </c>
      <c r="B26" s="30">
        <v>28</v>
      </c>
      <c r="C26" s="30"/>
      <c r="D26" s="47">
        <f>C26/Hauptstelle!$C$51*100</f>
        <v>0</v>
      </c>
      <c r="E26" s="30"/>
      <c r="F26" s="47">
        <f>E26/Hauptstelle!$E$51*100</f>
        <v>0</v>
      </c>
      <c r="G26" s="19">
        <v>10</v>
      </c>
      <c r="H26" s="20" t="e">
        <f t="shared" si="0"/>
        <v>#DIV/0!</v>
      </c>
      <c r="I26" s="21" t="e">
        <f t="shared" si="1"/>
        <v>#DIV/0!</v>
      </c>
      <c r="J26" s="22">
        <v>70</v>
      </c>
      <c r="K26" s="23">
        <f t="shared" si="10"/>
        <v>3.65</v>
      </c>
      <c r="L26" s="24">
        <f t="shared" si="2"/>
        <v>0</v>
      </c>
      <c r="M26" s="25">
        <f t="shared" si="3"/>
        <v>0</v>
      </c>
      <c r="N26" s="26">
        <f>ROUND(V26*Hauptstelle!$J$55, Hauptstelle!W52)</f>
        <v>0</v>
      </c>
      <c r="O26" s="27">
        <f t="shared" si="4"/>
        <v>0</v>
      </c>
      <c r="P26" s="24">
        <f t="shared" si="5"/>
        <v>0</v>
      </c>
      <c r="Q26" s="24">
        <f>(P26*(1/Hauptstelle!$J$53))+((L26/100)*Hauptstelle!$J$54)</f>
        <v>0</v>
      </c>
      <c r="R26" s="28">
        <f t="shared" si="6"/>
        <v>0</v>
      </c>
      <c r="S26" s="29">
        <f>R26/Hauptstelle!$R$48</f>
        <v>0</v>
      </c>
      <c r="T26" s="28">
        <f t="shared" si="7"/>
        <v>0</v>
      </c>
      <c r="U26" s="29">
        <f>T26/Hauptstelle!$T$48</f>
        <v>0</v>
      </c>
      <c r="V26" s="29">
        <f t="shared" si="8"/>
        <v>0</v>
      </c>
      <c r="W26" s="16">
        <f t="shared" si="9"/>
        <v>0</v>
      </c>
    </row>
    <row r="27" spans="1:23" x14ac:dyDescent="0.15">
      <c r="A27" s="16" t="s">
        <v>56</v>
      </c>
      <c r="B27" s="30">
        <v>28</v>
      </c>
      <c r="C27" s="30"/>
      <c r="D27" s="47">
        <f>C27/Hauptstelle!$C$51*100</f>
        <v>0</v>
      </c>
      <c r="E27" s="30"/>
      <c r="F27" s="47">
        <f>E27/Hauptstelle!$E$51*100</f>
        <v>0</v>
      </c>
      <c r="G27" s="19">
        <v>16.329999999999998</v>
      </c>
      <c r="H27" s="20" t="e">
        <f t="shared" si="0"/>
        <v>#DIV/0!</v>
      </c>
      <c r="I27" s="21" t="e">
        <f t="shared" si="1"/>
        <v>#DIV/0!</v>
      </c>
      <c r="J27" s="22">
        <v>30</v>
      </c>
      <c r="K27" s="23">
        <f t="shared" si="10"/>
        <v>8.5166666666666675</v>
      </c>
      <c r="L27" s="24">
        <f t="shared" si="2"/>
        <v>0</v>
      </c>
      <c r="M27" s="25">
        <f t="shared" si="3"/>
        <v>0</v>
      </c>
      <c r="N27" s="26">
        <f>ROUND(V27*Hauptstelle!$J$55, Hauptstelle!W52)</f>
        <v>0</v>
      </c>
      <c r="O27" s="27">
        <f t="shared" si="4"/>
        <v>0</v>
      </c>
      <c r="P27" s="24">
        <f t="shared" si="5"/>
        <v>0</v>
      </c>
      <c r="Q27" s="24">
        <f>(P27*(1/Hauptstelle!$J$53))+((L27/100)*Hauptstelle!$J$54)</f>
        <v>0</v>
      </c>
      <c r="R27" s="28">
        <f t="shared" si="6"/>
        <v>0</v>
      </c>
      <c r="S27" s="29">
        <f>R27/Hauptstelle!$R$48</f>
        <v>0</v>
      </c>
      <c r="T27" s="28">
        <f t="shared" si="7"/>
        <v>0</v>
      </c>
      <c r="U27" s="29">
        <f>T27/Hauptstelle!$T$48</f>
        <v>0</v>
      </c>
      <c r="V27" s="29">
        <f t="shared" si="8"/>
        <v>0</v>
      </c>
      <c r="W27" s="16">
        <f t="shared" si="9"/>
        <v>0</v>
      </c>
    </row>
    <row r="28" spans="1:23" x14ac:dyDescent="0.15">
      <c r="A28" s="16" t="s">
        <v>57</v>
      </c>
      <c r="B28" s="30">
        <v>28</v>
      </c>
      <c r="C28" s="30"/>
      <c r="D28" s="47">
        <f>C28/Hauptstelle!$C$51*100</f>
        <v>0</v>
      </c>
      <c r="E28" s="30"/>
      <c r="F28" s="47">
        <f>E28/Hauptstelle!$E$51*100</f>
        <v>0</v>
      </c>
      <c r="G28" s="19">
        <v>16.329999999999998</v>
      </c>
      <c r="H28" s="20" t="e">
        <f t="shared" si="0"/>
        <v>#DIV/0!</v>
      </c>
      <c r="I28" s="21" t="e">
        <f t="shared" si="1"/>
        <v>#DIV/0!</v>
      </c>
      <c r="J28" s="22">
        <v>30</v>
      </c>
      <c r="K28" s="23">
        <f t="shared" si="10"/>
        <v>8.5166666666666675</v>
      </c>
      <c r="L28" s="24">
        <f t="shared" si="2"/>
        <v>0</v>
      </c>
      <c r="M28" s="25">
        <f t="shared" si="3"/>
        <v>0</v>
      </c>
      <c r="N28" s="26">
        <f>ROUND(V28*Hauptstelle!$J$55, Hauptstelle!W52)</f>
        <v>0</v>
      </c>
      <c r="O28" s="27">
        <f t="shared" si="4"/>
        <v>0</v>
      </c>
      <c r="P28" s="24">
        <f t="shared" si="5"/>
        <v>0</v>
      </c>
      <c r="Q28" s="24">
        <f>(P28*(1/Hauptstelle!$J$53))+((L28/100)*Hauptstelle!$J$54)</f>
        <v>0</v>
      </c>
      <c r="R28" s="28">
        <f t="shared" si="6"/>
        <v>0</v>
      </c>
      <c r="S28" s="29">
        <f>R28/Hauptstelle!$R$48</f>
        <v>0</v>
      </c>
      <c r="T28" s="28">
        <f t="shared" si="7"/>
        <v>0</v>
      </c>
      <c r="U28" s="29">
        <f>T28/Hauptstelle!$T$48</f>
        <v>0</v>
      </c>
      <c r="V28" s="29">
        <f t="shared" si="8"/>
        <v>0</v>
      </c>
      <c r="W28" s="16">
        <f t="shared" si="9"/>
        <v>0</v>
      </c>
    </row>
    <row r="29" spans="1:23" x14ac:dyDescent="0.15">
      <c r="A29" s="16" t="s">
        <v>58</v>
      </c>
      <c r="B29" s="30">
        <v>28</v>
      </c>
      <c r="C29" s="30"/>
      <c r="D29" s="47">
        <f>C29/Hauptstelle!$C$51*100</f>
        <v>0</v>
      </c>
      <c r="E29" s="30"/>
      <c r="F29" s="47">
        <f>E29/Hauptstelle!$E$51*100</f>
        <v>0</v>
      </c>
      <c r="G29" s="19">
        <v>16.329999999999998</v>
      </c>
      <c r="H29" s="20" t="e">
        <f t="shared" si="0"/>
        <v>#DIV/0!</v>
      </c>
      <c r="I29" s="21" t="e">
        <f t="shared" si="1"/>
        <v>#DIV/0!</v>
      </c>
      <c r="J29" s="22">
        <v>30</v>
      </c>
      <c r="K29" s="23">
        <f t="shared" si="10"/>
        <v>8.5166666666666675</v>
      </c>
      <c r="L29" s="24">
        <f t="shared" si="2"/>
        <v>0</v>
      </c>
      <c r="M29" s="25">
        <f t="shared" si="3"/>
        <v>0</v>
      </c>
      <c r="N29" s="26">
        <f>ROUND(V29*Hauptstelle!$J$55, Hauptstelle!W52)</f>
        <v>0</v>
      </c>
      <c r="O29" s="27">
        <f t="shared" si="4"/>
        <v>0</v>
      </c>
      <c r="P29" s="24">
        <f t="shared" si="5"/>
        <v>0</v>
      </c>
      <c r="Q29" s="24">
        <f>(P29*(1/Hauptstelle!$J$53))+((L29/100)*Hauptstelle!$J$54)</f>
        <v>0</v>
      </c>
      <c r="R29" s="28">
        <f t="shared" si="6"/>
        <v>0</v>
      </c>
      <c r="S29" s="29">
        <f>R29/Hauptstelle!$R$48</f>
        <v>0</v>
      </c>
      <c r="T29" s="28">
        <f t="shared" si="7"/>
        <v>0</v>
      </c>
      <c r="U29" s="29">
        <f>T29/Hauptstelle!$T$48</f>
        <v>0</v>
      </c>
      <c r="V29" s="29">
        <f t="shared" si="8"/>
        <v>0</v>
      </c>
      <c r="W29" s="16">
        <f t="shared" si="9"/>
        <v>0</v>
      </c>
    </row>
    <row r="30" spans="1:23" x14ac:dyDescent="0.15">
      <c r="A30" s="16" t="s">
        <v>59</v>
      </c>
      <c r="B30" s="30">
        <v>28</v>
      </c>
      <c r="C30" s="30"/>
      <c r="D30" s="47">
        <f>C30/Hauptstelle!$C$51*100</f>
        <v>0</v>
      </c>
      <c r="E30" s="30"/>
      <c r="F30" s="47">
        <f>E30/Hauptstelle!$E$51*100</f>
        <v>0</v>
      </c>
      <c r="G30" s="19">
        <v>16.329999999999998</v>
      </c>
      <c r="H30" s="20" t="e">
        <f t="shared" si="0"/>
        <v>#DIV/0!</v>
      </c>
      <c r="I30" s="21" t="e">
        <f t="shared" si="1"/>
        <v>#DIV/0!</v>
      </c>
      <c r="J30" s="22">
        <v>30</v>
      </c>
      <c r="K30" s="23">
        <f t="shared" si="10"/>
        <v>8.5166666666666675</v>
      </c>
      <c r="L30" s="24">
        <f t="shared" si="2"/>
        <v>0</v>
      </c>
      <c r="M30" s="25">
        <f t="shared" si="3"/>
        <v>0</v>
      </c>
      <c r="N30" s="26">
        <f>ROUND(V30*Hauptstelle!$J$55, Hauptstelle!W52)</f>
        <v>0</v>
      </c>
      <c r="O30" s="27">
        <f t="shared" si="4"/>
        <v>0</v>
      </c>
      <c r="P30" s="24">
        <f t="shared" si="5"/>
        <v>0</v>
      </c>
      <c r="Q30" s="24">
        <f>(P30*(1/Hauptstelle!$J$53))+((L30/100)*Hauptstelle!$J$54)</f>
        <v>0</v>
      </c>
      <c r="R30" s="28">
        <f t="shared" si="6"/>
        <v>0</v>
      </c>
      <c r="S30" s="29">
        <f>R30/Hauptstelle!$R$48</f>
        <v>0</v>
      </c>
      <c r="T30" s="28">
        <f t="shared" si="7"/>
        <v>0</v>
      </c>
      <c r="U30" s="29">
        <f>T30/Hauptstelle!$T$48</f>
        <v>0</v>
      </c>
      <c r="V30" s="29">
        <f t="shared" si="8"/>
        <v>0</v>
      </c>
      <c r="W30" s="16">
        <f t="shared" si="9"/>
        <v>0</v>
      </c>
    </row>
    <row r="31" spans="1:23" x14ac:dyDescent="0.15">
      <c r="A31" s="16" t="s">
        <v>60</v>
      </c>
      <c r="B31" s="30">
        <v>28</v>
      </c>
      <c r="C31" s="30"/>
      <c r="D31" s="47">
        <f>C31/Hauptstelle!$C$51*100</f>
        <v>0</v>
      </c>
      <c r="E31" s="30"/>
      <c r="F31" s="47">
        <f>E31/Hauptstelle!$E$51*100</f>
        <v>0</v>
      </c>
      <c r="G31" s="19">
        <v>16.329999999999998</v>
      </c>
      <c r="H31" s="20" t="e">
        <f t="shared" si="0"/>
        <v>#DIV/0!</v>
      </c>
      <c r="I31" s="21" t="e">
        <f t="shared" si="1"/>
        <v>#DIV/0!</v>
      </c>
      <c r="J31" s="22">
        <v>30</v>
      </c>
      <c r="K31" s="23">
        <f t="shared" si="10"/>
        <v>8.5166666666666675</v>
      </c>
      <c r="L31" s="24">
        <f t="shared" si="2"/>
        <v>0</v>
      </c>
      <c r="M31" s="25">
        <f t="shared" si="3"/>
        <v>0</v>
      </c>
      <c r="N31" s="26">
        <f>ROUND(V31*Hauptstelle!$J$55, Hauptstelle!W52)</f>
        <v>0</v>
      </c>
      <c r="O31" s="27">
        <f t="shared" si="4"/>
        <v>0</v>
      </c>
      <c r="P31" s="24">
        <f t="shared" si="5"/>
        <v>0</v>
      </c>
      <c r="Q31" s="24">
        <f>(P31*(1/Hauptstelle!$J$53))+((L31/100)*Hauptstelle!$J$54)</f>
        <v>0</v>
      </c>
      <c r="R31" s="28">
        <f t="shared" si="6"/>
        <v>0</v>
      </c>
      <c r="S31" s="29">
        <f>R31/Hauptstelle!$R$48</f>
        <v>0</v>
      </c>
      <c r="T31" s="28">
        <f t="shared" si="7"/>
        <v>0</v>
      </c>
      <c r="U31" s="29">
        <f>T31/Hauptstelle!$T$48</f>
        <v>0</v>
      </c>
      <c r="V31" s="29">
        <f t="shared" si="8"/>
        <v>0</v>
      </c>
      <c r="W31" s="16">
        <f t="shared" si="9"/>
        <v>0</v>
      </c>
    </row>
    <row r="32" spans="1:23" x14ac:dyDescent="0.15">
      <c r="A32" s="16" t="s">
        <v>61</v>
      </c>
      <c r="B32" s="30">
        <v>28</v>
      </c>
      <c r="C32" s="30"/>
      <c r="D32" s="47">
        <f>C32/Hauptstelle!$C$51*100</f>
        <v>0</v>
      </c>
      <c r="E32" s="30"/>
      <c r="F32" s="47">
        <f>E32/Hauptstelle!$E$51*100</f>
        <v>0</v>
      </c>
      <c r="G32" s="19">
        <v>16.329999999999998</v>
      </c>
      <c r="H32" s="20" t="e">
        <f t="shared" si="0"/>
        <v>#DIV/0!</v>
      </c>
      <c r="I32" s="21" t="e">
        <f t="shared" si="1"/>
        <v>#DIV/0!</v>
      </c>
      <c r="J32" s="22">
        <v>30</v>
      </c>
      <c r="K32" s="23">
        <f t="shared" si="10"/>
        <v>8.5166666666666675</v>
      </c>
      <c r="L32" s="24">
        <f t="shared" si="2"/>
        <v>0</v>
      </c>
      <c r="M32" s="25">
        <f t="shared" si="3"/>
        <v>0</v>
      </c>
      <c r="N32" s="26">
        <f>ROUND(V32*Hauptstelle!$J$55, Hauptstelle!W52)</f>
        <v>0</v>
      </c>
      <c r="O32" s="27">
        <f t="shared" si="4"/>
        <v>0</v>
      </c>
      <c r="P32" s="24">
        <f t="shared" si="5"/>
        <v>0</v>
      </c>
      <c r="Q32" s="24">
        <f>(P32*(1/Hauptstelle!$J$53))+((L32/100)*Hauptstelle!$J$54)</f>
        <v>0</v>
      </c>
      <c r="R32" s="28">
        <f t="shared" si="6"/>
        <v>0</v>
      </c>
      <c r="S32" s="29">
        <f>R32/Hauptstelle!$R$48</f>
        <v>0</v>
      </c>
      <c r="T32" s="28">
        <f t="shared" si="7"/>
        <v>0</v>
      </c>
      <c r="U32" s="29">
        <f>T32/Hauptstelle!$T$48</f>
        <v>0</v>
      </c>
      <c r="V32" s="29">
        <f t="shared" si="8"/>
        <v>0</v>
      </c>
      <c r="W32" s="16">
        <f t="shared" si="9"/>
        <v>0</v>
      </c>
    </row>
    <row r="33" spans="1:23" x14ac:dyDescent="0.15">
      <c r="A33" s="16" t="s">
        <v>62</v>
      </c>
      <c r="B33" s="30">
        <v>28</v>
      </c>
      <c r="C33" s="30"/>
      <c r="D33" s="47">
        <f>C33/Hauptstelle!$C$51*100</f>
        <v>0</v>
      </c>
      <c r="E33" s="30"/>
      <c r="F33" s="47">
        <f>E33/Hauptstelle!$E$51*100</f>
        <v>0</v>
      </c>
      <c r="G33" s="19">
        <v>16.329999999999998</v>
      </c>
      <c r="H33" s="20" t="e">
        <f t="shared" si="0"/>
        <v>#DIV/0!</v>
      </c>
      <c r="I33" s="21" t="e">
        <f t="shared" si="1"/>
        <v>#DIV/0!</v>
      </c>
      <c r="J33" s="22">
        <v>30</v>
      </c>
      <c r="K33" s="23">
        <f t="shared" si="10"/>
        <v>8.5166666666666675</v>
      </c>
      <c r="L33" s="24">
        <f t="shared" si="2"/>
        <v>0</v>
      </c>
      <c r="M33" s="25">
        <f t="shared" si="3"/>
        <v>0</v>
      </c>
      <c r="N33" s="26">
        <f>ROUND(V33*Hauptstelle!$J$55, Hauptstelle!W52)</f>
        <v>0</v>
      </c>
      <c r="O33" s="27">
        <f t="shared" si="4"/>
        <v>0</v>
      </c>
      <c r="P33" s="24">
        <f t="shared" si="5"/>
        <v>0</v>
      </c>
      <c r="Q33" s="24">
        <f>(P33*(1/Hauptstelle!$J$53))+((L33/100)*Hauptstelle!$J$54)</f>
        <v>0</v>
      </c>
      <c r="R33" s="28">
        <f t="shared" si="6"/>
        <v>0</v>
      </c>
      <c r="S33" s="29">
        <f>R33/Hauptstelle!$R$48</f>
        <v>0</v>
      </c>
      <c r="T33" s="28">
        <f t="shared" si="7"/>
        <v>0</v>
      </c>
      <c r="U33" s="29">
        <f>T33/Hauptstelle!$T$48</f>
        <v>0</v>
      </c>
      <c r="V33" s="29">
        <f t="shared" si="8"/>
        <v>0</v>
      </c>
      <c r="W33" s="16">
        <f t="shared" si="9"/>
        <v>0</v>
      </c>
    </row>
    <row r="34" spans="1:23" x14ac:dyDescent="0.15">
      <c r="A34" s="16" t="s">
        <v>63</v>
      </c>
      <c r="B34" s="30">
        <v>28</v>
      </c>
      <c r="C34" s="30"/>
      <c r="D34" s="47">
        <f>C34/Hauptstelle!$C$51*100</f>
        <v>0</v>
      </c>
      <c r="E34" s="30"/>
      <c r="F34" s="47">
        <f>E34/Hauptstelle!$E$51*100</f>
        <v>0</v>
      </c>
      <c r="G34" s="19">
        <v>16.329999999999998</v>
      </c>
      <c r="H34" s="20" t="e">
        <f t="shared" si="0"/>
        <v>#DIV/0!</v>
      </c>
      <c r="I34" s="21" t="e">
        <f t="shared" si="1"/>
        <v>#DIV/0!</v>
      </c>
      <c r="J34" s="22">
        <v>30</v>
      </c>
      <c r="K34" s="23">
        <f t="shared" si="10"/>
        <v>8.5166666666666675</v>
      </c>
      <c r="L34" s="24">
        <f t="shared" si="2"/>
        <v>0</v>
      </c>
      <c r="M34" s="25">
        <f t="shared" si="3"/>
        <v>0</v>
      </c>
      <c r="N34" s="26">
        <f>ROUND(V34*Hauptstelle!$J$55, Hauptstelle!W52)</f>
        <v>0</v>
      </c>
      <c r="O34" s="27">
        <f t="shared" si="4"/>
        <v>0</v>
      </c>
      <c r="P34" s="24">
        <f t="shared" si="5"/>
        <v>0</v>
      </c>
      <c r="Q34" s="24">
        <f>(P34*(1/Hauptstelle!$J$53))+((L34/100)*Hauptstelle!$J$54)</f>
        <v>0</v>
      </c>
      <c r="R34" s="28">
        <f t="shared" si="6"/>
        <v>0</v>
      </c>
      <c r="S34" s="29">
        <f>R34/Hauptstelle!$R$48</f>
        <v>0</v>
      </c>
      <c r="T34" s="28">
        <f t="shared" si="7"/>
        <v>0</v>
      </c>
      <c r="U34" s="29">
        <f>T34/Hauptstelle!$T$48</f>
        <v>0</v>
      </c>
      <c r="V34" s="29">
        <f t="shared" si="8"/>
        <v>0</v>
      </c>
      <c r="W34" s="16">
        <f t="shared" si="9"/>
        <v>0</v>
      </c>
    </row>
    <row r="35" spans="1:23" x14ac:dyDescent="0.15">
      <c r="A35" s="16" t="s">
        <v>64</v>
      </c>
      <c r="B35" s="30">
        <v>28</v>
      </c>
      <c r="C35" s="30"/>
      <c r="D35" s="47">
        <f>C35/Hauptstelle!$C$51*100</f>
        <v>0</v>
      </c>
      <c r="E35" s="30"/>
      <c r="F35" s="47">
        <f>E35/Hauptstelle!$E$51*100</f>
        <v>0</v>
      </c>
      <c r="G35" s="19">
        <v>16.329999999999998</v>
      </c>
      <c r="H35" s="20" t="e">
        <f t="shared" si="0"/>
        <v>#DIV/0!</v>
      </c>
      <c r="I35" s="21" t="e">
        <f t="shared" si="1"/>
        <v>#DIV/0!</v>
      </c>
      <c r="J35" s="22">
        <v>30</v>
      </c>
      <c r="K35" s="23">
        <f t="shared" si="10"/>
        <v>8.5166666666666675</v>
      </c>
      <c r="L35" s="24">
        <f t="shared" si="2"/>
        <v>0</v>
      </c>
      <c r="M35" s="25">
        <f t="shared" si="3"/>
        <v>0</v>
      </c>
      <c r="N35" s="26">
        <f>ROUND(V35*Hauptstelle!$J$55, Hauptstelle!W52)</f>
        <v>0</v>
      </c>
      <c r="O35" s="27">
        <f t="shared" si="4"/>
        <v>0</v>
      </c>
      <c r="P35" s="24">
        <f t="shared" si="5"/>
        <v>0</v>
      </c>
      <c r="Q35" s="24">
        <f>(P35*(1/Hauptstelle!$J$53))+((L35/100)*Hauptstelle!$J$54)</f>
        <v>0</v>
      </c>
      <c r="R35" s="28">
        <f t="shared" si="6"/>
        <v>0</v>
      </c>
      <c r="S35" s="29">
        <f>R35/Hauptstelle!$R$48</f>
        <v>0</v>
      </c>
      <c r="T35" s="28">
        <f t="shared" si="7"/>
        <v>0</v>
      </c>
      <c r="U35" s="29">
        <f>T35/Hauptstelle!$T$48</f>
        <v>0</v>
      </c>
      <c r="V35" s="29">
        <f t="shared" si="8"/>
        <v>0</v>
      </c>
      <c r="W35" s="16">
        <f t="shared" si="9"/>
        <v>0</v>
      </c>
    </row>
    <row r="36" spans="1:23" x14ac:dyDescent="0.15">
      <c r="A36" s="16" t="s">
        <v>65</v>
      </c>
      <c r="B36" s="30">
        <v>28</v>
      </c>
      <c r="C36" s="30"/>
      <c r="D36" s="47">
        <f>C36/Hauptstelle!$C$51*100</f>
        <v>0</v>
      </c>
      <c r="E36" s="30"/>
      <c r="F36" s="47">
        <f>E36/Hauptstelle!$E$51*100</f>
        <v>0</v>
      </c>
      <c r="G36" s="19">
        <v>16.329999999999998</v>
      </c>
      <c r="H36" s="20" t="e">
        <f t="shared" si="0"/>
        <v>#DIV/0!</v>
      </c>
      <c r="I36" s="21" t="e">
        <f t="shared" si="1"/>
        <v>#DIV/0!</v>
      </c>
      <c r="J36" s="22">
        <v>30</v>
      </c>
      <c r="K36" s="23">
        <f t="shared" si="10"/>
        <v>8.5166666666666675</v>
      </c>
      <c r="L36" s="24">
        <f t="shared" si="2"/>
        <v>0</v>
      </c>
      <c r="M36" s="25">
        <f t="shared" si="3"/>
        <v>0</v>
      </c>
      <c r="N36" s="26">
        <f>ROUND(V36*Hauptstelle!$J$55, Hauptstelle!W52)</f>
        <v>0</v>
      </c>
      <c r="O36" s="27">
        <f t="shared" si="4"/>
        <v>0</v>
      </c>
      <c r="P36" s="24">
        <f t="shared" si="5"/>
        <v>0</v>
      </c>
      <c r="Q36" s="24">
        <f>(P36*(1/Hauptstelle!$J$53))+((L36/100)*Hauptstelle!$J$54)</f>
        <v>0</v>
      </c>
      <c r="R36" s="28">
        <f t="shared" si="6"/>
        <v>0</v>
      </c>
      <c r="S36" s="29">
        <f>R36/Hauptstelle!$R$48</f>
        <v>0</v>
      </c>
      <c r="T36" s="28">
        <f t="shared" si="7"/>
        <v>0</v>
      </c>
      <c r="U36" s="29">
        <f>T36/Hauptstelle!$T$48</f>
        <v>0</v>
      </c>
      <c r="V36" s="29">
        <f t="shared" si="8"/>
        <v>0</v>
      </c>
      <c r="W36" s="16">
        <f t="shared" si="9"/>
        <v>0</v>
      </c>
    </row>
    <row r="37" spans="1:23" x14ac:dyDescent="0.15">
      <c r="A37" s="32" t="s">
        <v>7</v>
      </c>
      <c r="B37" s="32">
        <f>IF(E37=0,SUM(B2:B36)/35,W37/E37)</f>
        <v>28</v>
      </c>
      <c r="C37" s="32">
        <f>SUM(C2:C36)</f>
        <v>16532</v>
      </c>
      <c r="D37" s="32"/>
      <c r="E37" s="32">
        <f>SUM(E2:E36)</f>
        <v>52555</v>
      </c>
      <c r="F37" s="32"/>
      <c r="G37" s="94"/>
      <c r="H37" s="34">
        <f>E37/C37</f>
        <v>3.178986208565207</v>
      </c>
      <c r="I37" s="95">
        <f t="shared" si="1"/>
        <v>75.613256482239493</v>
      </c>
      <c r="J37" s="96"/>
      <c r="K37" s="96"/>
      <c r="L37" s="32">
        <f>SUM(L2:L36)</f>
        <v>16532.000000000004</v>
      </c>
      <c r="M37" s="97"/>
      <c r="N37" s="38">
        <f>SUM(N2:N36)</f>
        <v>5800</v>
      </c>
      <c r="O37" s="39">
        <f>SUM(O2:O36)</f>
        <v>12172.320099015884</v>
      </c>
      <c r="P37" s="40"/>
      <c r="Q37" s="41">
        <f>SUM(P2:P36)</f>
        <v>1413.4515387220717</v>
      </c>
      <c r="R37" s="42">
        <f>SUM(R2:R36)</f>
        <v>15778.46400415575</v>
      </c>
      <c r="S37" s="43"/>
      <c r="T37" s="42">
        <f>SUM(T2:T36)</f>
        <v>757799.55999999982</v>
      </c>
      <c r="U37" s="43"/>
      <c r="V37" s="43"/>
      <c r="W37" s="16">
        <f>SUM(W2:W36)</f>
        <v>1471540</v>
      </c>
    </row>
  </sheetData>
  <phoneticPr fontId="2" type="noConversion"/>
  <pageMargins left="0.78740157499999996" right="0.78740157499999996" top="0.984251969" bottom="0.984251969" header="0.4921259845" footer="0.4921259845"/>
  <pageSetup paperSize="9" orientation="landscape"/>
  <headerFooter alignWithMargins="0"/>
  <colBreaks count="1" manualBreakCount="1">
    <brk id="14" max="1048575" man="1"/>
  </colBreaks>
  <webPublishItems count="1">
    <webPublishItem id="19876" divId="etatverteilungversion_19876" sourceType="sheet" destinationFile="D:\Eigene Dateien\Handreichungen\h100\etatverteilungZweigstelle1.htm" title="Umlauf, Konrad: Zweigstelle 1 Etatverteilung"/>
  </webPublishItem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7"/>
  <sheetViews>
    <sheetView topLeftCell="C1" zoomScale="125" workbookViewId="0">
      <selection activeCell="N37" sqref="N37"/>
    </sheetView>
  </sheetViews>
  <sheetFormatPr baseColWidth="10" defaultColWidth="11.5" defaultRowHeight="11" x14ac:dyDescent="0.15"/>
  <cols>
    <col min="1" max="1" width="19.5" style="93" customWidth="1"/>
    <col min="2" max="2" width="6.1640625" style="93" customWidth="1"/>
    <col min="3" max="3" width="6.6640625" style="93" bestFit="1" customWidth="1"/>
    <col min="4" max="4" width="7" style="93" bestFit="1" customWidth="1"/>
    <col min="5" max="5" width="7.83203125" style="93" bestFit="1" customWidth="1"/>
    <col min="6" max="6" width="7" style="93" bestFit="1" customWidth="1"/>
    <col min="7" max="7" width="7.1640625" style="93" bestFit="1" customWidth="1"/>
    <col min="8" max="8" width="6.1640625" style="93" bestFit="1" customWidth="1"/>
    <col min="9" max="9" width="8.1640625" style="93" bestFit="1" customWidth="1"/>
    <col min="10" max="10" width="12.33203125" style="93" bestFit="1" customWidth="1"/>
    <col min="11" max="11" width="6.1640625" style="93" bestFit="1" customWidth="1"/>
    <col min="12" max="12" width="6.6640625" style="93" bestFit="1" customWidth="1"/>
    <col min="13" max="13" width="5.83203125" style="93" bestFit="1" customWidth="1"/>
    <col min="14" max="14" width="14.33203125" style="93" bestFit="1" customWidth="1"/>
    <col min="15" max="22" width="13.5" style="93" bestFit="1" customWidth="1"/>
    <col min="23" max="23" width="12.83203125" style="93" customWidth="1"/>
    <col min="24" max="16384" width="11.5" style="93"/>
  </cols>
  <sheetData>
    <row r="1" spans="1:23" ht="36" x14ac:dyDescent="0.15">
      <c r="A1" s="1" t="s">
        <v>10</v>
      </c>
      <c r="B1" s="91" t="s">
        <v>107</v>
      </c>
      <c r="C1" s="2" t="s">
        <v>38</v>
      </c>
      <c r="D1" s="4" t="s">
        <v>94</v>
      </c>
      <c r="E1" s="3" t="s">
        <v>8</v>
      </c>
      <c r="F1" s="4" t="s">
        <v>94</v>
      </c>
      <c r="G1" s="5" t="s">
        <v>77</v>
      </c>
      <c r="H1" s="6" t="s">
        <v>91</v>
      </c>
      <c r="I1" s="7" t="s">
        <v>89</v>
      </c>
      <c r="J1" s="7" t="s">
        <v>90</v>
      </c>
      <c r="K1" s="7" t="s">
        <v>92</v>
      </c>
      <c r="L1" s="8" t="s">
        <v>93</v>
      </c>
      <c r="M1" s="9" t="s">
        <v>76</v>
      </c>
      <c r="N1" s="92" t="s">
        <v>87</v>
      </c>
      <c r="O1" s="11" t="s">
        <v>79</v>
      </c>
      <c r="P1" s="12" t="s">
        <v>80</v>
      </c>
      <c r="Q1" s="12" t="s">
        <v>81</v>
      </c>
      <c r="R1" s="13" t="s">
        <v>82</v>
      </c>
      <c r="S1" s="14" t="s">
        <v>83</v>
      </c>
      <c r="T1" s="13" t="s">
        <v>84</v>
      </c>
      <c r="U1" s="14" t="s">
        <v>85</v>
      </c>
      <c r="V1" s="14" t="s">
        <v>86</v>
      </c>
      <c r="W1" s="15" t="s">
        <v>108</v>
      </c>
    </row>
    <row r="2" spans="1:23" x14ac:dyDescent="0.15">
      <c r="A2" s="16" t="s">
        <v>0</v>
      </c>
      <c r="B2" s="30">
        <v>28</v>
      </c>
      <c r="C2" s="30">
        <v>5436</v>
      </c>
      <c r="D2" s="47">
        <f>C2/Hauptstelle!$E$51*100</f>
        <v>0.52583467548861706</v>
      </c>
      <c r="E2" s="30">
        <v>8800</v>
      </c>
      <c r="F2" s="47">
        <f>E2/Hauptstelle!$E$51*100</f>
        <v>0.85124082860556105</v>
      </c>
      <c r="G2" s="19">
        <v>19.61</v>
      </c>
      <c r="H2" s="20">
        <f t="shared" ref="H2:H36" si="0">E2/C2</f>
        <v>1.6188373804267844</v>
      </c>
      <c r="I2" s="21">
        <f t="shared" ref="I2:I37" si="1">((365-(H2*B2))*100)/365</f>
        <v>87.581521465219183</v>
      </c>
      <c r="J2" s="22">
        <v>78</v>
      </c>
      <c r="K2" s="23">
        <f>((100-J2)*365)/(100*30)</f>
        <v>2.6766666666666667</v>
      </c>
      <c r="L2" s="24">
        <f t="shared" ref="L2:L36" si="2">IF($O$37=0,"0",(O2/$O$37)*$C$37)</f>
        <v>6291.5248763335649</v>
      </c>
      <c r="M2" s="25">
        <f t="shared" ref="M2:M36" si="3">L2-C2</f>
        <v>855.52487633356486</v>
      </c>
      <c r="N2" s="26">
        <f>ROUND(V2*Hauptstelle!$J$55, Hauptstelle!W52)</f>
        <v>2200</v>
      </c>
      <c r="O2" s="27">
        <f t="shared" ref="O2:O36" si="4">E2/K2</f>
        <v>3287.6712328767121</v>
      </c>
      <c r="P2" s="24">
        <f t="shared" ref="P2:P36" si="5">IF(M2&lt;0,0,M2)</f>
        <v>855.52487633356486</v>
      </c>
      <c r="Q2" s="24">
        <f>(P2*(1/Hauptstelle!$J$53))+((L2/100)*Hauptstelle!$J$54)</f>
        <v>400.12873145003471</v>
      </c>
      <c r="R2" s="28">
        <f t="shared" ref="R2:R36" si="6">Q2*G2</f>
        <v>7846.5244237351808</v>
      </c>
      <c r="S2" s="29">
        <f>R2/Hauptstelle!$R$48</f>
        <v>3.3382292482322148E-2</v>
      </c>
      <c r="T2" s="28">
        <f t="shared" ref="T2:T36" si="7">E2*G2</f>
        <v>172568</v>
      </c>
      <c r="U2" s="29">
        <f>T2/Hauptstelle!$T$48</f>
        <v>1.0905592211027961E-2</v>
      </c>
      <c r="V2" s="29">
        <f t="shared" ref="V2:V36" si="8">(S2+U2)/2</f>
        <v>2.2143942346675057E-2</v>
      </c>
      <c r="W2" s="16">
        <f t="shared" ref="W2:W36" si="9">B2*E2</f>
        <v>246400</v>
      </c>
    </row>
    <row r="3" spans="1:23" x14ac:dyDescent="0.15">
      <c r="A3" s="16" t="s">
        <v>1</v>
      </c>
      <c r="B3" s="30">
        <v>28</v>
      </c>
      <c r="C3" s="30">
        <v>6756</v>
      </c>
      <c r="D3" s="47">
        <f>C3/Hauptstelle!$E$51*100</f>
        <v>0.65352079977945121</v>
      </c>
      <c r="E3" s="30">
        <v>12050</v>
      </c>
      <c r="F3" s="47">
        <f>E3/Hauptstelle!$E$51*100</f>
        <v>1.1656195437155694</v>
      </c>
      <c r="G3" s="19">
        <v>15.41</v>
      </c>
      <c r="H3" s="20">
        <f t="shared" si="0"/>
        <v>1.7835997631734755</v>
      </c>
      <c r="I3" s="21">
        <f t="shared" si="1"/>
        <v>86.317590857847307</v>
      </c>
      <c r="J3" s="22">
        <v>60</v>
      </c>
      <c r="K3" s="23">
        <f t="shared" ref="K3:K36" si="10">((100-J3)*365)/(100*30)</f>
        <v>4.8666666666666663</v>
      </c>
      <c r="L3" s="24">
        <f t="shared" si="2"/>
        <v>4738.3046724887163</v>
      </c>
      <c r="M3" s="25">
        <f t="shared" si="3"/>
        <v>-2017.6953275112837</v>
      </c>
      <c r="N3" s="26">
        <f>ROUND(V3*Hauptstelle!$J$55, Hauptstelle!W52)</f>
        <v>1400</v>
      </c>
      <c r="O3" s="27">
        <f t="shared" si="4"/>
        <v>2476.027397260274</v>
      </c>
      <c r="P3" s="24">
        <f t="shared" si="5"/>
        <v>0</v>
      </c>
      <c r="Q3" s="24">
        <f>(P3*(1/Hauptstelle!$J$53))+((L3/100)*Hauptstelle!$J$54)</f>
        <v>236.91523362443581</v>
      </c>
      <c r="R3" s="28">
        <f t="shared" si="6"/>
        <v>3650.8637501525559</v>
      </c>
      <c r="S3" s="29">
        <f>R3/Hauptstelle!$R$48</f>
        <v>1.5532252872627182E-2</v>
      </c>
      <c r="T3" s="28">
        <f t="shared" si="7"/>
        <v>185690.5</v>
      </c>
      <c r="U3" s="29">
        <f>T3/Hauptstelle!$T$48</f>
        <v>1.1734880571495803E-2</v>
      </c>
      <c r="V3" s="29">
        <f t="shared" si="8"/>
        <v>1.3633566722061494E-2</v>
      </c>
      <c r="W3" s="16">
        <f t="shared" si="9"/>
        <v>337400</v>
      </c>
    </row>
    <row r="4" spans="1:23" x14ac:dyDescent="0.15">
      <c r="A4" s="16" t="s">
        <v>2</v>
      </c>
      <c r="B4" s="30">
        <v>28</v>
      </c>
      <c r="C4" s="30">
        <v>7867</v>
      </c>
      <c r="D4" s="47">
        <f>C4/Hauptstelle!$E$51*100</f>
        <v>0.76098995439090333</v>
      </c>
      <c r="E4" s="30">
        <v>17650</v>
      </c>
      <c r="F4" s="47">
        <f>E4/Hauptstelle!$E$51*100</f>
        <v>1.7073182528281994</v>
      </c>
      <c r="G4" s="19">
        <v>10.29</v>
      </c>
      <c r="H4" s="20">
        <f t="shared" si="0"/>
        <v>2.2435490021609255</v>
      </c>
      <c r="I4" s="21">
        <f t="shared" si="1"/>
        <v>82.789213134107982</v>
      </c>
      <c r="J4" s="22">
        <v>60</v>
      </c>
      <c r="K4" s="23">
        <f t="shared" si="10"/>
        <v>4.8666666666666663</v>
      </c>
      <c r="L4" s="24">
        <f t="shared" si="2"/>
        <v>6940.3383792054638</v>
      </c>
      <c r="M4" s="25">
        <f t="shared" si="3"/>
        <v>-926.66162079453625</v>
      </c>
      <c r="N4" s="26">
        <f>ROUND(V4*Hauptstelle!$J$55, Hauptstelle!W52)</f>
        <v>1300</v>
      </c>
      <c r="O4" s="27">
        <f t="shared" si="4"/>
        <v>3626.7123287671234</v>
      </c>
      <c r="P4" s="24">
        <f t="shared" si="5"/>
        <v>0</v>
      </c>
      <c r="Q4" s="24">
        <f>(P4*(1/Hauptstelle!$J$53))+((L4/100)*Hauptstelle!$J$54)</f>
        <v>347.01691896027319</v>
      </c>
      <c r="R4" s="28">
        <f t="shared" si="6"/>
        <v>3570.8040961012107</v>
      </c>
      <c r="S4" s="29">
        <f>R4/Hauptstelle!$R$48</f>
        <v>1.5191646682771814E-2</v>
      </c>
      <c r="T4" s="28">
        <f t="shared" si="7"/>
        <v>181618.49999999997</v>
      </c>
      <c r="U4" s="29">
        <f>T4/Hauptstelle!$T$48</f>
        <v>1.147754681620336E-2</v>
      </c>
      <c r="V4" s="29">
        <f t="shared" si="8"/>
        <v>1.3334596749487587E-2</v>
      </c>
      <c r="W4" s="16">
        <f t="shared" si="9"/>
        <v>494200</v>
      </c>
    </row>
    <row r="5" spans="1:23" x14ac:dyDescent="0.15">
      <c r="A5" s="16" t="s">
        <v>3</v>
      </c>
      <c r="B5" s="30">
        <v>28</v>
      </c>
      <c r="C5" s="30">
        <v>986</v>
      </c>
      <c r="D5" s="47">
        <f>C5/Hauptstelle!$E$51*100</f>
        <v>9.537766556875947E-2</v>
      </c>
      <c r="E5" s="30">
        <v>456</v>
      </c>
      <c r="F5" s="47">
        <f>E5/Hauptstelle!$E$51*100</f>
        <v>4.4109752027742713E-2</v>
      </c>
      <c r="G5" s="19">
        <v>12.78</v>
      </c>
      <c r="H5" s="20">
        <f t="shared" si="0"/>
        <v>0.46247464503042596</v>
      </c>
      <c r="I5" s="21">
        <f t="shared" si="1"/>
        <v>96.452249298396737</v>
      </c>
      <c r="J5" s="22">
        <v>52</v>
      </c>
      <c r="K5" s="23">
        <f t="shared" si="10"/>
        <v>5.84</v>
      </c>
      <c r="L5" s="24">
        <f t="shared" si="2"/>
        <v>149.42371581292215</v>
      </c>
      <c r="M5" s="25">
        <f t="shared" si="3"/>
        <v>-836.57628418707782</v>
      </c>
      <c r="N5" s="26">
        <f>ROUND(V5*Hauptstelle!$J$55, Hauptstelle!W52)</f>
        <v>0</v>
      </c>
      <c r="O5" s="27">
        <f t="shared" si="4"/>
        <v>78.082191780821915</v>
      </c>
      <c r="P5" s="24">
        <f t="shared" si="5"/>
        <v>0</v>
      </c>
      <c r="Q5" s="24">
        <f>(P5*(1/Hauptstelle!$J$53))+((L5/100)*Hauptstelle!$J$54)</f>
        <v>7.4711857906461079</v>
      </c>
      <c r="R5" s="28">
        <f t="shared" si="6"/>
        <v>95.481754404457249</v>
      </c>
      <c r="S5" s="29">
        <f>R5/Hauptstelle!$R$48</f>
        <v>4.0621805019980359E-4</v>
      </c>
      <c r="T5" s="28">
        <f t="shared" si="7"/>
        <v>5827.6799999999994</v>
      </c>
      <c r="U5" s="29">
        <f>T5/Hauptstelle!$T$48</f>
        <v>3.6828555477471736E-4</v>
      </c>
      <c r="V5" s="29">
        <f t="shared" si="8"/>
        <v>3.8725180248726048E-4</v>
      </c>
      <c r="W5" s="16">
        <f t="shared" si="9"/>
        <v>12768</v>
      </c>
    </row>
    <row r="6" spans="1:23" x14ac:dyDescent="0.15">
      <c r="A6" s="16" t="s">
        <v>4</v>
      </c>
      <c r="B6" s="30">
        <v>28</v>
      </c>
      <c r="C6" s="30"/>
      <c r="D6" s="47">
        <f>C6/Hauptstelle!$E$51*100</f>
        <v>0</v>
      </c>
      <c r="E6" s="30"/>
      <c r="F6" s="47">
        <f>E6/Hauptstelle!$E$51*100</f>
        <v>0</v>
      </c>
      <c r="G6" s="19">
        <v>51.13</v>
      </c>
      <c r="H6" s="20" t="e">
        <f t="shared" si="0"/>
        <v>#DIV/0!</v>
      </c>
      <c r="I6" s="21" t="e">
        <f t="shared" si="1"/>
        <v>#DIV/0!</v>
      </c>
      <c r="J6" s="22">
        <v>73</v>
      </c>
      <c r="K6" s="23">
        <f t="shared" si="10"/>
        <v>3.2850000000000001</v>
      </c>
      <c r="L6" s="24">
        <f t="shared" si="2"/>
        <v>0</v>
      </c>
      <c r="M6" s="25">
        <f t="shared" si="3"/>
        <v>0</v>
      </c>
      <c r="N6" s="26">
        <f>ROUND(V6*Hauptstelle!$J$55, Hauptstelle!W52)</f>
        <v>0</v>
      </c>
      <c r="O6" s="27">
        <f t="shared" si="4"/>
        <v>0</v>
      </c>
      <c r="P6" s="24">
        <f t="shared" si="5"/>
        <v>0</v>
      </c>
      <c r="Q6" s="24">
        <f>(P6*(1/Hauptstelle!$J$53))+((L6/100)*Hauptstelle!$J$54)</f>
        <v>0</v>
      </c>
      <c r="R6" s="28">
        <f t="shared" si="6"/>
        <v>0</v>
      </c>
      <c r="S6" s="29">
        <f>R6/Hauptstelle!$R$48</f>
        <v>0</v>
      </c>
      <c r="T6" s="28">
        <f t="shared" si="7"/>
        <v>0</v>
      </c>
      <c r="U6" s="29">
        <f>T6/Hauptstelle!$T$48</f>
        <v>0</v>
      </c>
      <c r="V6" s="29">
        <f t="shared" si="8"/>
        <v>0</v>
      </c>
      <c r="W6" s="16">
        <f t="shared" si="9"/>
        <v>0</v>
      </c>
    </row>
    <row r="7" spans="1:23" x14ac:dyDescent="0.15">
      <c r="A7" s="16" t="s">
        <v>40</v>
      </c>
      <c r="B7" s="30">
        <v>28</v>
      </c>
      <c r="C7" s="30">
        <v>456</v>
      </c>
      <c r="D7" s="47">
        <f>C7/Hauptstelle!$E$51*100</f>
        <v>4.4109752027742713E-2</v>
      </c>
      <c r="E7" s="30">
        <v>3467</v>
      </c>
      <c r="F7" s="47">
        <f>E7/Hauptstelle!$E$51*100</f>
        <v>0.33536954008812281</v>
      </c>
      <c r="G7" s="19">
        <v>16.87</v>
      </c>
      <c r="H7" s="20">
        <f t="shared" si="0"/>
        <v>7.6030701754385968</v>
      </c>
      <c r="I7" s="21">
        <f t="shared" si="1"/>
        <v>41.675078106224461</v>
      </c>
      <c r="J7" s="22">
        <v>50</v>
      </c>
      <c r="K7" s="23">
        <f t="shared" si="10"/>
        <v>6.083333333333333</v>
      </c>
      <c r="L7" s="24">
        <f t="shared" si="2"/>
        <v>1090.6358373124235</v>
      </c>
      <c r="M7" s="25">
        <f t="shared" si="3"/>
        <v>634.63583731242352</v>
      </c>
      <c r="N7" s="26">
        <f>ROUND(V7*Hauptstelle!$J$55, Hauptstelle!W52)</f>
        <v>600</v>
      </c>
      <c r="O7" s="27">
        <f t="shared" si="4"/>
        <v>569.91780821917814</v>
      </c>
      <c r="P7" s="24">
        <f t="shared" si="5"/>
        <v>634.63583731242352</v>
      </c>
      <c r="Q7" s="24">
        <f>(P7*(1/Hauptstelle!$J$53))+((L7/100)*Hauptstelle!$J$54)</f>
        <v>117.99537559686352</v>
      </c>
      <c r="R7" s="28">
        <f t="shared" si="6"/>
        <v>1990.5819863190877</v>
      </c>
      <c r="S7" s="29">
        <f>R7/Hauptstelle!$R$48</f>
        <v>8.4687418898918409E-3</v>
      </c>
      <c r="T7" s="28">
        <f t="shared" si="7"/>
        <v>58488.29</v>
      </c>
      <c r="U7" s="29">
        <f>T7/Hauptstelle!$T$48</f>
        <v>3.6962208512606315E-3</v>
      </c>
      <c r="V7" s="29">
        <f t="shared" si="8"/>
        <v>6.0824813705762362E-3</v>
      </c>
      <c r="W7" s="16">
        <f t="shared" si="9"/>
        <v>97076</v>
      </c>
    </row>
    <row r="8" spans="1:23" x14ac:dyDescent="0.15">
      <c r="A8" s="16" t="s">
        <v>41</v>
      </c>
      <c r="B8" s="30">
        <v>28</v>
      </c>
      <c r="C8" s="30"/>
      <c r="D8" s="47">
        <f>C8/Hauptstelle!$E$51*100</f>
        <v>0</v>
      </c>
      <c r="E8" s="30"/>
      <c r="F8" s="47">
        <f>E8/Hauptstelle!$E$51*100</f>
        <v>0</v>
      </c>
      <c r="G8" s="19">
        <v>50</v>
      </c>
      <c r="H8" s="20" t="e">
        <f t="shared" si="0"/>
        <v>#DIV/0!</v>
      </c>
      <c r="I8" s="21" t="e">
        <f t="shared" si="1"/>
        <v>#DIV/0!</v>
      </c>
      <c r="J8" s="22">
        <v>50</v>
      </c>
      <c r="K8" s="23">
        <f t="shared" si="10"/>
        <v>6.083333333333333</v>
      </c>
      <c r="L8" s="24">
        <f t="shared" si="2"/>
        <v>0</v>
      </c>
      <c r="M8" s="25">
        <f t="shared" si="3"/>
        <v>0</v>
      </c>
      <c r="N8" s="26">
        <f>ROUND(V8*Hauptstelle!$J$55, Hauptstelle!W52)</f>
        <v>0</v>
      </c>
      <c r="O8" s="27">
        <f t="shared" si="4"/>
        <v>0</v>
      </c>
      <c r="P8" s="24">
        <f t="shared" si="5"/>
        <v>0</v>
      </c>
      <c r="Q8" s="24">
        <f>(P8*(1/Hauptstelle!$J$53))+((L8/100)*Hauptstelle!$J$54)</f>
        <v>0</v>
      </c>
      <c r="R8" s="28">
        <f t="shared" si="6"/>
        <v>0</v>
      </c>
      <c r="S8" s="29">
        <f>R8/Hauptstelle!$R$48</f>
        <v>0</v>
      </c>
      <c r="T8" s="28">
        <f t="shared" si="7"/>
        <v>0</v>
      </c>
      <c r="U8" s="29">
        <f>T8/Hauptstelle!$T$48</f>
        <v>0</v>
      </c>
      <c r="V8" s="29">
        <f t="shared" si="8"/>
        <v>0</v>
      </c>
      <c r="W8" s="16">
        <f t="shared" si="9"/>
        <v>0</v>
      </c>
    </row>
    <row r="9" spans="1:23" x14ac:dyDescent="0.15">
      <c r="A9" s="16" t="s">
        <v>42</v>
      </c>
      <c r="B9" s="30">
        <v>28</v>
      </c>
      <c r="C9" s="30">
        <v>563</v>
      </c>
      <c r="D9" s="47">
        <f>C9/Hauptstelle!$E$51*100</f>
        <v>5.4460066648287606E-2</v>
      </c>
      <c r="E9" s="30">
        <v>3214</v>
      </c>
      <c r="F9" s="47">
        <f>E9/Hauptstelle!$E$51*100</f>
        <v>0.31089636626571288</v>
      </c>
      <c r="G9" s="19">
        <v>9</v>
      </c>
      <c r="H9" s="20">
        <f t="shared" si="0"/>
        <v>5.7087033747779747</v>
      </c>
      <c r="I9" s="21">
        <f t="shared" si="1"/>
        <v>56.207206988004579</v>
      </c>
      <c r="J9" s="22">
        <v>47</v>
      </c>
      <c r="K9" s="23">
        <f t="shared" si="10"/>
        <v>6.4483333333333333</v>
      </c>
      <c r="L9" s="24">
        <f t="shared" si="2"/>
        <v>953.81891285547533</v>
      </c>
      <c r="M9" s="25">
        <f t="shared" si="3"/>
        <v>390.81891285547533</v>
      </c>
      <c r="N9" s="26">
        <f>ROUND(V9*Hauptstelle!$J$55, Hauptstelle!W52)</f>
        <v>300</v>
      </c>
      <c r="O9" s="27">
        <f t="shared" si="4"/>
        <v>498.42336521064874</v>
      </c>
      <c r="P9" s="24">
        <f t="shared" si="5"/>
        <v>390.81891285547533</v>
      </c>
      <c r="Q9" s="24">
        <f>(P9*(1/Hauptstelle!$J$53))+((L9/100)*Hauptstelle!$J$54)</f>
        <v>86.772836928321311</v>
      </c>
      <c r="R9" s="28">
        <f t="shared" si="6"/>
        <v>780.95553235489183</v>
      </c>
      <c r="S9" s="29">
        <f>R9/Hauptstelle!$R$48</f>
        <v>3.3225010958862797E-3</v>
      </c>
      <c r="T9" s="28">
        <f t="shared" si="7"/>
        <v>28926</v>
      </c>
      <c r="U9" s="29">
        <f>T9/Hauptstelle!$T$48</f>
        <v>1.8280049620798457E-3</v>
      </c>
      <c r="V9" s="29">
        <f t="shared" si="8"/>
        <v>2.5752530289830629E-3</v>
      </c>
      <c r="W9" s="16">
        <f t="shared" si="9"/>
        <v>89992</v>
      </c>
    </row>
    <row r="10" spans="1:23" x14ac:dyDescent="0.15">
      <c r="A10" s="16" t="s">
        <v>43</v>
      </c>
      <c r="B10" s="30">
        <v>28</v>
      </c>
      <c r="C10" s="30">
        <v>474</v>
      </c>
      <c r="D10" s="47">
        <f>C10/Hauptstelle!$E$51*100</f>
        <v>4.5850926449890451E-2</v>
      </c>
      <c r="E10" s="30">
        <v>2983</v>
      </c>
      <c r="F10" s="47">
        <f>E10/Hauptstelle!$E$51*100</f>
        <v>0.28855129451481693</v>
      </c>
      <c r="G10" s="19">
        <v>7.16</v>
      </c>
      <c r="H10" s="20">
        <f t="shared" si="0"/>
        <v>6.2932489451476794</v>
      </c>
      <c r="I10" s="21">
        <f t="shared" si="1"/>
        <v>51.723021790647941</v>
      </c>
      <c r="J10" s="22">
        <v>50</v>
      </c>
      <c r="K10" s="23">
        <f t="shared" si="10"/>
        <v>6.083333333333333</v>
      </c>
      <c r="L10" s="24">
        <f t="shared" si="2"/>
        <v>938.3809353051513</v>
      </c>
      <c r="M10" s="25">
        <f t="shared" si="3"/>
        <v>464.3809353051513</v>
      </c>
      <c r="N10" s="26">
        <f>ROUND(V10*Hauptstelle!$J$55, Hauptstelle!W52)</f>
        <v>200</v>
      </c>
      <c r="O10" s="27">
        <f t="shared" si="4"/>
        <v>490.35616438356169</v>
      </c>
      <c r="P10" s="24">
        <f t="shared" si="5"/>
        <v>464.3809353051513</v>
      </c>
      <c r="Q10" s="24">
        <f>(P10*(1/Hauptstelle!$J$53))+((L10/100)*Hauptstelle!$J$54)</f>
        <v>93.357140295772695</v>
      </c>
      <c r="R10" s="28">
        <f t="shared" si="6"/>
        <v>668.43712451773251</v>
      </c>
      <c r="S10" s="29">
        <f>R10/Hauptstelle!$R$48</f>
        <v>2.8438022227006872E-3</v>
      </c>
      <c r="T10" s="28">
        <f t="shared" si="7"/>
        <v>21358.28</v>
      </c>
      <c r="U10" s="29">
        <f>T10/Hauptstelle!$T$48</f>
        <v>1.349755991892786E-3</v>
      </c>
      <c r="V10" s="29">
        <f t="shared" si="8"/>
        <v>2.0967791072967366E-3</v>
      </c>
      <c r="W10" s="16">
        <f t="shared" si="9"/>
        <v>83524</v>
      </c>
    </row>
    <row r="11" spans="1:23" x14ac:dyDescent="0.15">
      <c r="A11" s="16" t="s">
        <v>44</v>
      </c>
      <c r="B11" s="30">
        <v>28</v>
      </c>
      <c r="C11" s="30"/>
      <c r="D11" s="47">
        <f>C11/Hauptstelle!$E$51*100</f>
        <v>0</v>
      </c>
      <c r="E11" s="30"/>
      <c r="F11" s="47">
        <f>E11/Hauptstelle!$E$51*100</f>
        <v>0</v>
      </c>
      <c r="G11" s="19">
        <v>30</v>
      </c>
      <c r="H11" s="20" t="e">
        <f t="shared" si="0"/>
        <v>#DIV/0!</v>
      </c>
      <c r="I11" s="21" t="e">
        <f t="shared" si="1"/>
        <v>#DIV/0!</v>
      </c>
      <c r="J11" s="22">
        <v>50</v>
      </c>
      <c r="K11" s="23">
        <f t="shared" si="10"/>
        <v>6.083333333333333</v>
      </c>
      <c r="L11" s="24">
        <f t="shared" si="2"/>
        <v>0</v>
      </c>
      <c r="M11" s="25">
        <f t="shared" si="3"/>
        <v>0</v>
      </c>
      <c r="N11" s="26">
        <f>ROUND(V11*Hauptstelle!$J$55, Hauptstelle!W52)</f>
        <v>0</v>
      </c>
      <c r="O11" s="27">
        <f t="shared" si="4"/>
        <v>0</v>
      </c>
      <c r="P11" s="24">
        <f t="shared" si="5"/>
        <v>0</v>
      </c>
      <c r="Q11" s="24">
        <f>(P11*(1/Hauptstelle!$J$53))+((L11/100)*Hauptstelle!$J$54)</f>
        <v>0</v>
      </c>
      <c r="R11" s="28">
        <f t="shared" si="6"/>
        <v>0</v>
      </c>
      <c r="S11" s="29">
        <f>R11/Hauptstelle!$R$48</f>
        <v>0</v>
      </c>
      <c r="T11" s="28">
        <f t="shared" si="7"/>
        <v>0</v>
      </c>
      <c r="U11" s="29">
        <f>T11/Hauptstelle!$T$48</f>
        <v>0</v>
      </c>
      <c r="V11" s="29">
        <f t="shared" si="8"/>
        <v>0</v>
      </c>
      <c r="W11" s="16">
        <f t="shared" si="9"/>
        <v>0</v>
      </c>
    </row>
    <row r="12" spans="1:23" x14ac:dyDescent="0.15">
      <c r="A12" s="16" t="s">
        <v>45</v>
      </c>
      <c r="B12" s="30">
        <v>28</v>
      </c>
      <c r="C12" s="30">
        <v>893</v>
      </c>
      <c r="D12" s="47">
        <f>C12/Hauptstelle!$E$51*100</f>
        <v>8.6381597720996142E-2</v>
      </c>
      <c r="E12" s="30">
        <v>7283</v>
      </c>
      <c r="F12" s="47">
        <f>E12/Hauptstelle!$E$51*100</f>
        <v>0.7044985175834434</v>
      </c>
      <c r="G12" s="19">
        <v>6</v>
      </c>
      <c r="H12" s="20">
        <f t="shared" si="0"/>
        <v>8.1556550951847697</v>
      </c>
      <c r="I12" s="21">
        <f t="shared" si="1"/>
        <v>37.436070502692175</v>
      </c>
      <c r="J12" s="22">
        <v>47</v>
      </c>
      <c r="K12" s="23">
        <f t="shared" si="10"/>
        <v>6.4483333333333333</v>
      </c>
      <c r="L12" s="24">
        <f t="shared" si="2"/>
        <v>2161.3762110536491</v>
      </c>
      <c r="M12" s="25">
        <f t="shared" si="3"/>
        <v>1268.3762110536491</v>
      </c>
      <c r="N12" s="26">
        <f>ROUND(V12*Hauptstelle!$J$55, Hauptstelle!W52)</f>
        <v>400</v>
      </c>
      <c r="O12" s="27">
        <f t="shared" si="4"/>
        <v>1129.4391315585424</v>
      </c>
      <c r="P12" s="24">
        <f t="shared" si="5"/>
        <v>1268.3762110536491</v>
      </c>
      <c r="Q12" s="24">
        <f>(P12*(1/Hauptstelle!$J$53))+((L12/100)*Hauptstelle!$J$54)</f>
        <v>234.90643165804738</v>
      </c>
      <c r="R12" s="28">
        <f t="shared" si="6"/>
        <v>1409.4385899482843</v>
      </c>
      <c r="S12" s="29">
        <f>R12/Hauptstelle!$R$48</f>
        <v>5.9963225378106945E-3</v>
      </c>
      <c r="T12" s="28">
        <f t="shared" si="7"/>
        <v>43698</v>
      </c>
      <c r="U12" s="29">
        <f>T12/Hauptstelle!$T$48</f>
        <v>2.7615349800513412E-3</v>
      </c>
      <c r="V12" s="29">
        <f t="shared" si="8"/>
        <v>4.3789287589310177E-3</v>
      </c>
      <c r="W12" s="16">
        <f t="shared" si="9"/>
        <v>203924</v>
      </c>
    </row>
    <row r="13" spans="1:23" x14ac:dyDescent="0.15">
      <c r="A13" s="16" t="s">
        <v>46</v>
      </c>
      <c r="B13" s="30">
        <v>28</v>
      </c>
      <c r="C13" s="30">
        <v>120</v>
      </c>
      <c r="D13" s="47">
        <f>C13/Hauptstelle!$E$51*100</f>
        <v>1.1607829480984924E-2</v>
      </c>
      <c r="E13" s="30">
        <v>493</v>
      </c>
      <c r="F13" s="47">
        <f>E13/Hauptstelle!$E$51*100</f>
        <v>4.7688832784379735E-2</v>
      </c>
      <c r="G13" s="19">
        <v>30</v>
      </c>
      <c r="H13" s="20">
        <f t="shared" si="0"/>
        <v>4.1083333333333334</v>
      </c>
      <c r="I13" s="21">
        <f t="shared" si="1"/>
        <v>68.484018264840188</v>
      </c>
      <c r="J13" s="22">
        <v>73</v>
      </c>
      <c r="K13" s="23">
        <f t="shared" si="10"/>
        <v>3.2850000000000001</v>
      </c>
      <c r="L13" s="24">
        <f t="shared" si="2"/>
        <v>287.19645963263406</v>
      </c>
      <c r="M13" s="25">
        <f t="shared" si="3"/>
        <v>167.19645963263406</v>
      </c>
      <c r="N13" s="26">
        <f>ROUND(V13*Hauptstelle!$J$55, Hauptstelle!W52)</f>
        <v>200</v>
      </c>
      <c r="O13" s="27">
        <f t="shared" si="4"/>
        <v>150.07610350076104</v>
      </c>
      <c r="P13" s="24">
        <f t="shared" si="5"/>
        <v>167.19645963263406</v>
      </c>
      <c r="Q13" s="24">
        <f>(P13*(1/Hauptstelle!$J$53))+((L13/100)*Hauptstelle!$J$54)</f>
        <v>31.079468944895108</v>
      </c>
      <c r="R13" s="28">
        <f t="shared" si="6"/>
        <v>932.38406834685327</v>
      </c>
      <c r="S13" s="29">
        <f>R13/Hauptstelle!$R$48</f>
        <v>3.9667394115617382E-3</v>
      </c>
      <c r="T13" s="28">
        <f t="shared" si="7"/>
        <v>14790</v>
      </c>
      <c r="U13" s="29">
        <f>T13/Hauptstelle!$T$48</f>
        <v>9.3466754439469396E-4</v>
      </c>
      <c r="V13" s="29">
        <f t="shared" si="8"/>
        <v>2.4507034779782163E-3</v>
      </c>
      <c r="W13" s="16">
        <f t="shared" si="9"/>
        <v>13804</v>
      </c>
    </row>
    <row r="14" spans="1:23" x14ac:dyDescent="0.15">
      <c r="A14" s="16" t="s">
        <v>47</v>
      </c>
      <c r="B14" s="30">
        <v>28</v>
      </c>
      <c r="C14" s="30"/>
      <c r="D14" s="47">
        <f>C14/Hauptstelle!$E$51*100</f>
        <v>0</v>
      </c>
      <c r="E14" s="30"/>
      <c r="F14" s="47">
        <f>E14/Hauptstelle!$E$51*100</f>
        <v>0</v>
      </c>
      <c r="G14" s="19">
        <v>15</v>
      </c>
      <c r="H14" s="20" t="e">
        <f t="shared" si="0"/>
        <v>#DIV/0!</v>
      </c>
      <c r="I14" s="21" t="e">
        <f t="shared" si="1"/>
        <v>#DIV/0!</v>
      </c>
      <c r="J14" s="22">
        <v>60</v>
      </c>
      <c r="K14" s="23">
        <f t="shared" si="10"/>
        <v>4.8666666666666663</v>
      </c>
      <c r="L14" s="24">
        <f t="shared" si="2"/>
        <v>0</v>
      </c>
      <c r="M14" s="25">
        <f t="shared" si="3"/>
        <v>0</v>
      </c>
      <c r="N14" s="26">
        <f>ROUND(V14*Hauptstelle!$J$55, Hauptstelle!W52)</f>
        <v>0</v>
      </c>
      <c r="O14" s="27">
        <f t="shared" si="4"/>
        <v>0</v>
      </c>
      <c r="P14" s="24">
        <f t="shared" si="5"/>
        <v>0</v>
      </c>
      <c r="Q14" s="24">
        <f>(P14*(1/Hauptstelle!$J$53))+((L14/100)*Hauptstelle!$J$54)</f>
        <v>0</v>
      </c>
      <c r="R14" s="28">
        <f t="shared" si="6"/>
        <v>0</v>
      </c>
      <c r="S14" s="29">
        <f>R14/Hauptstelle!$R$48</f>
        <v>0</v>
      </c>
      <c r="T14" s="28">
        <f t="shared" si="7"/>
        <v>0</v>
      </c>
      <c r="U14" s="29">
        <f>T14/Hauptstelle!$T$48</f>
        <v>0</v>
      </c>
      <c r="V14" s="29">
        <f t="shared" si="8"/>
        <v>0</v>
      </c>
      <c r="W14" s="16">
        <f t="shared" si="9"/>
        <v>0</v>
      </c>
    </row>
    <row r="15" spans="1:23" x14ac:dyDescent="0.15">
      <c r="A15" s="16" t="s">
        <v>48</v>
      </c>
      <c r="B15" s="30">
        <v>7</v>
      </c>
      <c r="C15" s="30"/>
      <c r="D15" s="47">
        <f>C15/Hauptstelle!$E$51*100</f>
        <v>0</v>
      </c>
      <c r="E15" s="30"/>
      <c r="F15" s="47">
        <f>E15/Hauptstelle!$E$51*100</f>
        <v>0</v>
      </c>
      <c r="G15" s="19">
        <v>35</v>
      </c>
      <c r="H15" s="20" t="e">
        <f t="shared" si="0"/>
        <v>#DIV/0!</v>
      </c>
      <c r="I15" s="21" t="e">
        <f t="shared" si="1"/>
        <v>#DIV/0!</v>
      </c>
      <c r="J15" s="22">
        <v>35</v>
      </c>
      <c r="K15" s="23">
        <f t="shared" si="10"/>
        <v>7.9083333333333332</v>
      </c>
      <c r="L15" s="24">
        <f t="shared" si="2"/>
        <v>0</v>
      </c>
      <c r="M15" s="25">
        <f t="shared" si="3"/>
        <v>0</v>
      </c>
      <c r="N15" s="26">
        <f>ROUND(V15*Hauptstelle!$J$55, Hauptstelle!W52)</f>
        <v>0</v>
      </c>
      <c r="O15" s="27">
        <f t="shared" si="4"/>
        <v>0</v>
      </c>
      <c r="P15" s="24">
        <f t="shared" si="5"/>
        <v>0</v>
      </c>
      <c r="Q15" s="24">
        <f>(P15*(1/Hauptstelle!$J$53))+((L15/100)*Hauptstelle!$J$54)</f>
        <v>0</v>
      </c>
      <c r="R15" s="28">
        <f t="shared" si="6"/>
        <v>0</v>
      </c>
      <c r="S15" s="29">
        <f>R15/Hauptstelle!$R$48</f>
        <v>0</v>
      </c>
      <c r="T15" s="28">
        <f t="shared" si="7"/>
        <v>0</v>
      </c>
      <c r="U15" s="29">
        <f>T15/Hauptstelle!$T$48</f>
        <v>0</v>
      </c>
      <c r="V15" s="29">
        <f t="shared" si="8"/>
        <v>0</v>
      </c>
      <c r="W15" s="16">
        <f t="shared" si="9"/>
        <v>0</v>
      </c>
    </row>
    <row r="16" spans="1:23" x14ac:dyDescent="0.15">
      <c r="A16" s="16" t="s">
        <v>49</v>
      </c>
      <c r="B16" s="30">
        <v>28</v>
      </c>
      <c r="C16" s="30"/>
      <c r="D16" s="47">
        <f>C16/Hauptstelle!$E$51*100</f>
        <v>0</v>
      </c>
      <c r="E16" s="30"/>
      <c r="F16" s="47">
        <f>E16/Hauptstelle!$E$51*100</f>
        <v>0</v>
      </c>
      <c r="G16" s="19">
        <v>20.45</v>
      </c>
      <c r="H16" s="20" t="e">
        <f t="shared" si="0"/>
        <v>#DIV/0!</v>
      </c>
      <c r="I16" s="21" t="e">
        <f t="shared" si="1"/>
        <v>#DIV/0!</v>
      </c>
      <c r="J16" s="22">
        <v>35</v>
      </c>
      <c r="K16" s="23">
        <f t="shared" si="10"/>
        <v>7.9083333333333332</v>
      </c>
      <c r="L16" s="24">
        <f t="shared" si="2"/>
        <v>0</v>
      </c>
      <c r="M16" s="25">
        <f t="shared" si="3"/>
        <v>0</v>
      </c>
      <c r="N16" s="26">
        <f>ROUND(V16*Hauptstelle!$J$55, Hauptstelle!W52)</f>
        <v>0</v>
      </c>
      <c r="O16" s="27">
        <f t="shared" si="4"/>
        <v>0</v>
      </c>
      <c r="P16" s="24">
        <f t="shared" si="5"/>
        <v>0</v>
      </c>
      <c r="Q16" s="24">
        <f>(P16*(1/Hauptstelle!$J$53))+((L16/100)*Hauptstelle!$J$54)</f>
        <v>0</v>
      </c>
      <c r="R16" s="28">
        <f t="shared" si="6"/>
        <v>0</v>
      </c>
      <c r="S16" s="29">
        <f>R16/Hauptstelle!$R$48</f>
        <v>0</v>
      </c>
      <c r="T16" s="28">
        <f t="shared" si="7"/>
        <v>0</v>
      </c>
      <c r="U16" s="29">
        <f>T16/Hauptstelle!$T$48</f>
        <v>0</v>
      </c>
      <c r="V16" s="29">
        <f t="shared" si="8"/>
        <v>0</v>
      </c>
      <c r="W16" s="16">
        <f t="shared" si="9"/>
        <v>0</v>
      </c>
    </row>
    <row r="17" spans="1:23" x14ac:dyDescent="0.15">
      <c r="A17" s="16" t="s">
        <v>5</v>
      </c>
      <c r="B17" s="30">
        <v>56</v>
      </c>
      <c r="C17" s="30"/>
      <c r="D17" s="47">
        <f>C17/Hauptstelle!$E$51*100</f>
        <v>0</v>
      </c>
      <c r="E17" s="30"/>
      <c r="F17" s="47">
        <f>E17/Hauptstelle!$E$51*100</f>
        <v>0</v>
      </c>
      <c r="G17" s="19">
        <v>30</v>
      </c>
      <c r="H17" s="20" t="e">
        <f t="shared" si="0"/>
        <v>#DIV/0!</v>
      </c>
      <c r="I17" s="21" t="e">
        <f t="shared" si="1"/>
        <v>#DIV/0!</v>
      </c>
      <c r="J17" s="22">
        <v>78</v>
      </c>
      <c r="K17" s="23">
        <f t="shared" si="10"/>
        <v>2.6766666666666667</v>
      </c>
      <c r="L17" s="24">
        <f t="shared" si="2"/>
        <v>0</v>
      </c>
      <c r="M17" s="25">
        <f t="shared" si="3"/>
        <v>0</v>
      </c>
      <c r="N17" s="26">
        <f>ROUND(V17*Hauptstelle!$J$55, Hauptstelle!W52)</f>
        <v>0</v>
      </c>
      <c r="O17" s="27">
        <f t="shared" si="4"/>
        <v>0</v>
      </c>
      <c r="P17" s="24">
        <f t="shared" si="5"/>
        <v>0</v>
      </c>
      <c r="Q17" s="24">
        <f>(P17*(1/Hauptstelle!$J$53))+((L17/100)*Hauptstelle!$J$54)</f>
        <v>0</v>
      </c>
      <c r="R17" s="28">
        <f t="shared" si="6"/>
        <v>0</v>
      </c>
      <c r="S17" s="29">
        <f>R17/Hauptstelle!$R$48</f>
        <v>0</v>
      </c>
      <c r="T17" s="28">
        <f t="shared" si="7"/>
        <v>0</v>
      </c>
      <c r="U17" s="29">
        <f>T17/Hauptstelle!$T$48</f>
        <v>0</v>
      </c>
      <c r="V17" s="29">
        <f t="shared" si="8"/>
        <v>0</v>
      </c>
      <c r="W17" s="16">
        <f t="shared" si="9"/>
        <v>0</v>
      </c>
    </row>
    <row r="18" spans="1:23" x14ac:dyDescent="0.15">
      <c r="A18" s="16" t="s">
        <v>50</v>
      </c>
      <c r="B18" s="30">
        <v>28</v>
      </c>
      <c r="C18" s="30"/>
      <c r="D18" s="47">
        <f>C18/Hauptstelle!$E$51*100</f>
        <v>0</v>
      </c>
      <c r="E18" s="30"/>
      <c r="F18" s="47">
        <f>E18/Hauptstelle!$E$51*100</f>
        <v>0</v>
      </c>
      <c r="G18" s="19">
        <v>50</v>
      </c>
      <c r="H18" s="20" t="e">
        <f t="shared" si="0"/>
        <v>#DIV/0!</v>
      </c>
      <c r="I18" s="21" t="e">
        <f t="shared" si="1"/>
        <v>#DIV/0!</v>
      </c>
      <c r="J18" s="22">
        <v>73</v>
      </c>
      <c r="K18" s="23">
        <f t="shared" si="10"/>
        <v>3.2850000000000001</v>
      </c>
      <c r="L18" s="24">
        <f t="shared" si="2"/>
        <v>0</v>
      </c>
      <c r="M18" s="25">
        <f t="shared" si="3"/>
        <v>0</v>
      </c>
      <c r="N18" s="26">
        <f>ROUND(V18*Hauptstelle!$J$55, Hauptstelle!W52)</f>
        <v>0</v>
      </c>
      <c r="O18" s="27">
        <f t="shared" si="4"/>
        <v>0</v>
      </c>
      <c r="P18" s="24">
        <f t="shared" si="5"/>
        <v>0</v>
      </c>
      <c r="Q18" s="24">
        <f>(P18*(1/Hauptstelle!$J$53))+((L18/100)*Hauptstelle!$J$54)</f>
        <v>0</v>
      </c>
      <c r="R18" s="28">
        <f t="shared" si="6"/>
        <v>0</v>
      </c>
      <c r="S18" s="29">
        <f>R18/Hauptstelle!$R$48</f>
        <v>0</v>
      </c>
      <c r="T18" s="28">
        <f t="shared" si="7"/>
        <v>0</v>
      </c>
      <c r="U18" s="29">
        <f>T18/Hauptstelle!$T$48</f>
        <v>0</v>
      </c>
      <c r="V18" s="29">
        <f t="shared" si="8"/>
        <v>0</v>
      </c>
      <c r="W18" s="16">
        <f t="shared" si="9"/>
        <v>0</v>
      </c>
    </row>
    <row r="19" spans="1:23" x14ac:dyDescent="0.15">
      <c r="A19" s="16" t="s">
        <v>52</v>
      </c>
      <c r="B19" s="30">
        <v>28</v>
      </c>
      <c r="C19" s="30"/>
      <c r="D19" s="47">
        <f>C19/Hauptstelle!$E$51*100</f>
        <v>0</v>
      </c>
      <c r="E19" s="30"/>
      <c r="F19" s="47">
        <f>E19/Hauptstelle!$E$51*100</f>
        <v>0</v>
      </c>
      <c r="G19" s="19">
        <v>17</v>
      </c>
      <c r="H19" s="20" t="e">
        <f t="shared" si="0"/>
        <v>#DIV/0!</v>
      </c>
      <c r="I19" s="21" t="e">
        <f t="shared" si="1"/>
        <v>#DIV/0!</v>
      </c>
      <c r="J19" s="22">
        <v>44</v>
      </c>
      <c r="K19" s="23">
        <f t="shared" si="10"/>
        <v>6.8133333333333335</v>
      </c>
      <c r="L19" s="24">
        <f t="shared" si="2"/>
        <v>0</v>
      </c>
      <c r="M19" s="25">
        <f t="shared" si="3"/>
        <v>0</v>
      </c>
      <c r="N19" s="26">
        <f>ROUND(V19*Hauptstelle!$J$55, Hauptstelle!W52)</f>
        <v>0</v>
      </c>
      <c r="O19" s="27">
        <f t="shared" si="4"/>
        <v>0</v>
      </c>
      <c r="P19" s="24">
        <f t="shared" si="5"/>
        <v>0</v>
      </c>
      <c r="Q19" s="24">
        <f>(P19*(1/Hauptstelle!$J$53))+((L19/100)*Hauptstelle!$J$54)</f>
        <v>0</v>
      </c>
      <c r="R19" s="28">
        <f t="shared" si="6"/>
        <v>0</v>
      </c>
      <c r="S19" s="29">
        <f>R19/Hauptstelle!$R$48</f>
        <v>0</v>
      </c>
      <c r="T19" s="28">
        <f t="shared" si="7"/>
        <v>0</v>
      </c>
      <c r="U19" s="29">
        <f>T19/Hauptstelle!$T$48</f>
        <v>0</v>
      </c>
      <c r="V19" s="29">
        <f t="shared" si="8"/>
        <v>0</v>
      </c>
      <c r="W19" s="16">
        <f t="shared" si="9"/>
        <v>0</v>
      </c>
    </row>
    <row r="20" spans="1:23" x14ac:dyDescent="0.15">
      <c r="A20" s="16" t="s">
        <v>53</v>
      </c>
      <c r="B20" s="30">
        <v>28</v>
      </c>
      <c r="C20" s="30"/>
      <c r="D20" s="47">
        <f>C20/Hauptstelle!$E$51*100</f>
        <v>0</v>
      </c>
      <c r="E20" s="30"/>
      <c r="F20" s="47">
        <f>E20/Hauptstelle!$E$51*100</f>
        <v>0</v>
      </c>
      <c r="G20" s="19">
        <v>25</v>
      </c>
      <c r="H20" s="20" t="e">
        <f t="shared" si="0"/>
        <v>#DIV/0!</v>
      </c>
      <c r="I20" s="21" t="e">
        <f t="shared" si="1"/>
        <v>#DIV/0!</v>
      </c>
      <c r="J20" s="22">
        <v>50</v>
      </c>
      <c r="K20" s="23">
        <f t="shared" si="10"/>
        <v>6.083333333333333</v>
      </c>
      <c r="L20" s="24">
        <f t="shared" si="2"/>
        <v>0</v>
      </c>
      <c r="M20" s="25">
        <f t="shared" si="3"/>
        <v>0</v>
      </c>
      <c r="N20" s="26">
        <f>ROUND(V20*Hauptstelle!$J$55, Hauptstelle!W52)</f>
        <v>0</v>
      </c>
      <c r="O20" s="27">
        <f t="shared" si="4"/>
        <v>0</v>
      </c>
      <c r="P20" s="24">
        <f t="shared" si="5"/>
        <v>0</v>
      </c>
      <c r="Q20" s="24">
        <f>(P20*(1/Hauptstelle!$J$53))+((L20/100)*Hauptstelle!$J$54)</f>
        <v>0</v>
      </c>
      <c r="R20" s="28">
        <f t="shared" si="6"/>
        <v>0</v>
      </c>
      <c r="S20" s="29">
        <f>R20/Hauptstelle!$R$48</f>
        <v>0</v>
      </c>
      <c r="T20" s="28">
        <f t="shared" si="7"/>
        <v>0</v>
      </c>
      <c r="U20" s="29">
        <f>T20/Hauptstelle!$T$48</f>
        <v>0</v>
      </c>
      <c r="V20" s="29">
        <f t="shared" si="8"/>
        <v>0</v>
      </c>
      <c r="W20" s="16">
        <f t="shared" si="9"/>
        <v>0</v>
      </c>
    </row>
    <row r="21" spans="1:23" x14ac:dyDescent="0.15">
      <c r="A21" s="16" t="s">
        <v>51</v>
      </c>
      <c r="B21" s="30">
        <v>28</v>
      </c>
      <c r="C21" s="30"/>
      <c r="D21" s="47">
        <f>C21/Hauptstelle!$E$51*100</f>
        <v>0</v>
      </c>
      <c r="E21" s="30"/>
      <c r="F21" s="47">
        <f>E21/Hauptstelle!$E$51*100</f>
        <v>0</v>
      </c>
      <c r="G21" s="19">
        <v>25</v>
      </c>
      <c r="H21" s="20" t="e">
        <f t="shared" si="0"/>
        <v>#DIV/0!</v>
      </c>
      <c r="I21" s="21" t="e">
        <f t="shared" si="1"/>
        <v>#DIV/0!</v>
      </c>
      <c r="J21" s="22">
        <v>73</v>
      </c>
      <c r="K21" s="23">
        <f t="shared" si="10"/>
        <v>3.2850000000000001</v>
      </c>
      <c r="L21" s="24">
        <f t="shared" si="2"/>
        <v>0</v>
      </c>
      <c r="M21" s="25">
        <f t="shared" si="3"/>
        <v>0</v>
      </c>
      <c r="N21" s="26">
        <f>ROUND(V21*Hauptstelle!$J$55, Hauptstelle!W52)</f>
        <v>0</v>
      </c>
      <c r="O21" s="27">
        <f t="shared" si="4"/>
        <v>0</v>
      </c>
      <c r="P21" s="24">
        <f t="shared" si="5"/>
        <v>0</v>
      </c>
      <c r="Q21" s="24">
        <f>(P21*(1/Hauptstelle!$J$53))+((L21/100)*Hauptstelle!$J$54)</f>
        <v>0</v>
      </c>
      <c r="R21" s="28">
        <f t="shared" si="6"/>
        <v>0</v>
      </c>
      <c r="S21" s="29">
        <f>R21/Hauptstelle!$R$48</f>
        <v>0</v>
      </c>
      <c r="T21" s="28">
        <f t="shared" si="7"/>
        <v>0</v>
      </c>
      <c r="U21" s="29">
        <f>T21/Hauptstelle!$T$48</f>
        <v>0</v>
      </c>
      <c r="V21" s="29">
        <f t="shared" si="8"/>
        <v>0</v>
      </c>
      <c r="W21" s="16">
        <f t="shared" si="9"/>
        <v>0</v>
      </c>
    </row>
    <row r="22" spans="1:23" x14ac:dyDescent="0.15">
      <c r="A22" s="16" t="s">
        <v>54</v>
      </c>
      <c r="B22" s="30">
        <v>28</v>
      </c>
      <c r="C22" s="30"/>
      <c r="D22" s="47">
        <f>C22/Hauptstelle!$E$51*100</f>
        <v>0</v>
      </c>
      <c r="E22" s="30"/>
      <c r="F22" s="47">
        <f>E22/Hauptstelle!$E$51*100</f>
        <v>0</v>
      </c>
      <c r="G22" s="19">
        <v>8</v>
      </c>
      <c r="H22" s="20" t="e">
        <f t="shared" si="0"/>
        <v>#DIV/0!</v>
      </c>
      <c r="I22" s="21" t="e">
        <f t="shared" si="1"/>
        <v>#DIV/0!</v>
      </c>
      <c r="J22" s="22">
        <v>44</v>
      </c>
      <c r="K22" s="23">
        <f t="shared" si="10"/>
        <v>6.8133333333333335</v>
      </c>
      <c r="L22" s="24">
        <f t="shared" si="2"/>
        <v>0</v>
      </c>
      <c r="M22" s="25">
        <f t="shared" si="3"/>
        <v>0</v>
      </c>
      <c r="N22" s="26">
        <f>ROUND(V22*Hauptstelle!$J$55, Hauptstelle!W52)</f>
        <v>0</v>
      </c>
      <c r="O22" s="27">
        <f t="shared" si="4"/>
        <v>0</v>
      </c>
      <c r="P22" s="24">
        <f t="shared" si="5"/>
        <v>0</v>
      </c>
      <c r="Q22" s="24">
        <f>(P22*(1/Hauptstelle!$J$53))+((L22/100)*Hauptstelle!$J$54)</f>
        <v>0</v>
      </c>
      <c r="R22" s="28">
        <f t="shared" si="6"/>
        <v>0</v>
      </c>
      <c r="S22" s="29">
        <f>R22/Hauptstelle!$R$48</f>
        <v>0</v>
      </c>
      <c r="T22" s="28">
        <f t="shared" si="7"/>
        <v>0</v>
      </c>
      <c r="U22" s="29">
        <f>T22/Hauptstelle!$T$48</f>
        <v>0</v>
      </c>
      <c r="V22" s="29">
        <f t="shared" si="8"/>
        <v>0</v>
      </c>
      <c r="W22" s="16">
        <f t="shared" si="9"/>
        <v>0</v>
      </c>
    </row>
    <row r="23" spans="1:23" x14ac:dyDescent="0.15">
      <c r="A23" s="16" t="s">
        <v>55</v>
      </c>
      <c r="B23" s="30">
        <v>28</v>
      </c>
      <c r="C23" s="30"/>
      <c r="D23" s="47">
        <f>C23/Hauptstelle!$E$51*100</f>
        <v>0</v>
      </c>
      <c r="E23" s="30"/>
      <c r="F23" s="47">
        <f>E23/Hauptstelle!$E$51*100</f>
        <v>0</v>
      </c>
      <c r="G23" s="19">
        <v>16</v>
      </c>
      <c r="H23" s="20" t="e">
        <f t="shared" si="0"/>
        <v>#DIV/0!</v>
      </c>
      <c r="I23" s="21" t="e">
        <f t="shared" si="1"/>
        <v>#DIV/0!</v>
      </c>
      <c r="J23" s="22">
        <v>50</v>
      </c>
      <c r="K23" s="23">
        <f t="shared" si="10"/>
        <v>6.083333333333333</v>
      </c>
      <c r="L23" s="24">
        <f t="shared" si="2"/>
        <v>0</v>
      </c>
      <c r="M23" s="25">
        <f t="shared" si="3"/>
        <v>0</v>
      </c>
      <c r="N23" s="26">
        <f>ROUND(V23*Hauptstelle!$J$55, Hauptstelle!W52)</f>
        <v>0</v>
      </c>
      <c r="O23" s="27">
        <f t="shared" si="4"/>
        <v>0</v>
      </c>
      <c r="P23" s="24">
        <f t="shared" si="5"/>
        <v>0</v>
      </c>
      <c r="Q23" s="24">
        <f>(P23*(1/Hauptstelle!$J$53))+((L23/100)*Hauptstelle!$J$54)</f>
        <v>0</v>
      </c>
      <c r="R23" s="28">
        <f t="shared" si="6"/>
        <v>0</v>
      </c>
      <c r="S23" s="29">
        <f>R23/Hauptstelle!$R$48</f>
        <v>0</v>
      </c>
      <c r="T23" s="28">
        <f t="shared" si="7"/>
        <v>0</v>
      </c>
      <c r="U23" s="29">
        <f>T23/Hauptstelle!$T$48</f>
        <v>0</v>
      </c>
      <c r="V23" s="29">
        <f t="shared" si="8"/>
        <v>0</v>
      </c>
      <c r="W23" s="16">
        <f t="shared" si="9"/>
        <v>0</v>
      </c>
    </row>
    <row r="24" spans="1:23" x14ac:dyDescent="0.15">
      <c r="A24" s="16" t="s">
        <v>6</v>
      </c>
      <c r="B24" s="30">
        <v>28</v>
      </c>
      <c r="C24" s="30"/>
      <c r="D24" s="47">
        <f>C24/Hauptstelle!$E$51*100</f>
        <v>0</v>
      </c>
      <c r="E24" s="30"/>
      <c r="F24" s="47">
        <f>E24/Hauptstelle!$E$51*100</f>
        <v>0</v>
      </c>
      <c r="G24" s="19">
        <v>7.67</v>
      </c>
      <c r="H24" s="20" t="e">
        <f t="shared" si="0"/>
        <v>#DIV/0!</v>
      </c>
      <c r="I24" s="21" t="e">
        <f t="shared" si="1"/>
        <v>#DIV/0!</v>
      </c>
      <c r="J24" s="22">
        <v>78</v>
      </c>
      <c r="K24" s="23">
        <f t="shared" si="10"/>
        <v>2.6766666666666667</v>
      </c>
      <c r="L24" s="24">
        <f t="shared" si="2"/>
        <v>0</v>
      </c>
      <c r="M24" s="25">
        <f t="shared" si="3"/>
        <v>0</v>
      </c>
      <c r="N24" s="26">
        <f>ROUND(V24*Hauptstelle!$J$55, Hauptstelle!W52)</f>
        <v>0</v>
      </c>
      <c r="O24" s="27">
        <f t="shared" si="4"/>
        <v>0</v>
      </c>
      <c r="P24" s="24">
        <f t="shared" si="5"/>
        <v>0</v>
      </c>
      <c r="Q24" s="24">
        <f>(P24*(1/Hauptstelle!$J$53))+((L24/100)*Hauptstelle!$J$54)</f>
        <v>0</v>
      </c>
      <c r="R24" s="28">
        <f t="shared" si="6"/>
        <v>0</v>
      </c>
      <c r="S24" s="29">
        <f>R24/Hauptstelle!$R$48</f>
        <v>0</v>
      </c>
      <c r="T24" s="28">
        <f t="shared" si="7"/>
        <v>0</v>
      </c>
      <c r="U24" s="29">
        <f>T24/Hauptstelle!$T$48</f>
        <v>0</v>
      </c>
      <c r="V24" s="29">
        <f t="shared" si="8"/>
        <v>0</v>
      </c>
      <c r="W24" s="16">
        <f t="shared" si="9"/>
        <v>0</v>
      </c>
    </row>
    <row r="25" spans="1:23" x14ac:dyDescent="0.15">
      <c r="A25" s="16" t="s">
        <v>66</v>
      </c>
      <c r="B25" s="30">
        <v>28</v>
      </c>
      <c r="C25" s="30"/>
      <c r="D25" s="47">
        <f>C25/Hauptstelle!$E$51*100</f>
        <v>0</v>
      </c>
      <c r="E25" s="30"/>
      <c r="F25" s="47">
        <f>E25/Hauptstelle!$E$51*100</f>
        <v>0</v>
      </c>
      <c r="G25" s="19">
        <v>10</v>
      </c>
      <c r="H25" s="20" t="e">
        <f t="shared" si="0"/>
        <v>#DIV/0!</v>
      </c>
      <c r="I25" s="21" t="e">
        <f t="shared" si="1"/>
        <v>#DIV/0!</v>
      </c>
      <c r="J25" s="22">
        <v>70</v>
      </c>
      <c r="K25" s="23">
        <f t="shared" si="10"/>
        <v>3.65</v>
      </c>
      <c r="L25" s="24">
        <f t="shared" si="2"/>
        <v>0</v>
      </c>
      <c r="M25" s="25">
        <f t="shared" si="3"/>
        <v>0</v>
      </c>
      <c r="N25" s="26">
        <f>ROUND(V25*Hauptstelle!$J$55, Hauptstelle!W52)</f>
        <v>0</v>
      </c>
      <c r="O25" s="27">
        <f t="shared" si="4"/>
        <v>0</v>
      </c>
      <c r="P25" s="24">
        <f t="shared" si="5"/>
        <v>0</v>
      </c>
      <c r="Q25" s="24">
        <f>(P25*(1/Hauptstelle!$J$53))+((L25/100)*Hauptstelle!$J$54)</f>
        <v>0</v>
      </c>
      <c r="R25" s="28">
        <f t="shared" si="6"/>
        <v>0</v>
      </c>
      <c r="S25" s="29">
        <f>R25/Hauptstelle!$R$48</f>
        <v>0</v>
      </c>
      <c r="T25" s="28">
        <f t="shared" si="7"/>
        <v>0</v>
      </c>
      <c r="U25" s="29">
        <f>T25/Hauptstelle!$T$48</f>
        <v>0</v>
      </c>
      <c r="V25" s="29">
        <f t="shared" si="8"/>
        <v>0</v>
      </c>
      <c r="W25" s="16">
        <f t="shared" si="9"/>
        <v>0</v>
      </c>
    </row>
    <row r="26" spans="1:23" x14ac:dyDescent="0.15">
      <c r="A26" s="16" t="s">
        <v>67</v>
      </c>
      <c r="B26" s="30">
        <v>28</v>
      </c>
      <c r="C26" s="30"/>
      <c r="D26" s="47">
        <f>C26/Hauptstelle!$E$51*100</f>
        <v>0</v>
      </c>
      <c r="E26" s="30"/>
      <c r="F26" s="47">
        <f>E26/Hauptstelle!$E$51*100</f>
        <v>0</v>
      </c>
      <c r="G26" s="19">
        <v>10</v>
      </c>
      <c r="H26" s="20" t="e">
        <f t="shared" si="0"/>
        <v>#DIV/0!</v>
      </c>
      <c r="I26" s="21" t="e">
        <f t="shared" si="1"/>
        <v>#DIV/0!</v>
      </c>
      <c r="J26" s="22">
        <v>70</v>
      </c>
      <c r="K26" s="23">
        <f t="shared" si="10"/>
        <v>3.65</v>
      </c>
      <c r="L26" s="24">
        <f t="shared" si="2"/>
        <v>0</v>
      </c>
      <c r="M26" s="25">
        <f t="shared" si="3"/>
        <v>0</v>
      </c>
      <c r="N26" s="26">
        <f>ROUND(V26*Hauptstelle!$J$55, Hauptstelle!W52)</f>
        <v>0</v>
      </c>
      <c r="O26" s="27">
        <f t="shared" si="4"/>
        <v>0</v>
      </c>
      <c r="P26" s="24">
        <f t="shared" si="5"/>
        <v>0</v>
      </c>
      <c r="Q26" s="24">
        <f>(P26*(1/Hauptstelle!$J$53))+((L26/100)*Hauptstelle!$J$54)</f>
        <v>0</v>
      </c>
      <c r="R26" s="28">
        <f t="shared" si="6"/>
        <v>0</v>
      </c>
      <c r="S26" s="29">
        <f>R26/Hauptstelle!$R$48</f>
        <v>0</v>
      </c>
      <c r="T26" s="28">
        <f t="shared" si="7"/>
        <v>0</v>
      </c>
      <c r="U26" s="29">
        <f>T26/Hauptstelle!$T$48</f>
        <v>0</v>
      </c>
      <c r="V26" s="29">
        <f t="shared" si="8"/>
        <v>0</v>
      </c>
      <c r="W26" s="16">
        <f t="shared" si="9"/>
        <v>0</v>
      </c>
    </row>
    <row r="27" spans="1:23" x14ac:dyDescent="0.15">
      <c r="A27" s="16" t="s">
        <v>56</v>
      </c>
      <c r="B27" s="30">
        <v>28</v>
      </c>
      <c r="C27" s="30"/>
      <c r="D27" s="47">
        <f>C27/Hauptstelle!$E$51*100</f>
        <v>0</v>
      </c>
      <c r="E27" s="30"/>
      <c r="F27" s="47">
        <f>E27/Hauptstelle!$E$51*100</f>
        <v>0</v>
      </c>
      <c r="G27" s="19">
        <v>16.329999999999998</v>
      </c>
      <c r="H27" s="20" t="e">
        <f t="shared" si="0"/>
        <v>#DIV/0!</v>
      </c>
      <c r="I27" s="21" t="e">
        <f t="shared" si="1"/>
        <v>#DIV/0!</v>
      </c>
      <c r="J27" s="22">
        <v>30</v>
      </c>
      <c r="K27" s="23">
        <f t="shared" si="10"/>
        <v>8.5166666666666675</v>
      </c>
      <c r="L27" s="24">
        <f t="shared" si="2"/>
        <v>0</v>
      </c>
      <c r="M27" s="25">
        <f t="shared" si="3"/>
        <v>0</v>
      </c>
      <c r="N27" s="26">
        <f>ROUND(V27*Hauptstelle!$J$55, Hauptstelle!W52)</f>
        <v>0</v>
      </c>
      <c r="O27" s="27">
        <f t="shared" si="4"/>
        <v>0</v>
      </c>
      <c r="P27" s="24">
        <f t="shared" si="5"/>
        <v>0</v>
      </c>
      <c r="Q27" s="24">
        <f>(P27*(1/Hauptstelle!$J$53))+((L27/100)*Hauptstelle!$J$54)</f>
        <v>0</v>
      </c>
      <c r="R27" s="28">
        <f t="shared" si="6"/>
        <v>0</v>
      </c>
      <c r="S27" s="29">
        <f>R27/Hauptstelle!$R$48</f>
        <v>0</v>
      </c>
      <c r="T27" s="28">
        <f t="shared" si="7"/>
        <v>0</v>
      </c>
      <c r="U27" s="29">
        <f>T27/Hauptstelle!$T$48</f>
        <v>0</v>
      </c>
      <c r="V27" s="29">
        <f t="shared" si="8"/>
        <v>0</v>
      </c>
      <c r="W27" s="16">
        <f t="shared" si="9"/>
        <v>0</v>
      </c>
    </row>
    <row r="28" spans="1:23" x14ac:dyDescent="0.15">
      <c r="A28" s="16" t="s">
        <v>57</v>
      </c>
      <c r="B28" s="30">
        <v>28</v>
      </c>
      <c r="C28" s="30"/>
      <c r="D28" s="47">
        <f>C28/Hauptstelle!$E$51*100</f>
        <v>0</v>
      </c>
      <c r="E28" s="30"/>
      <c r="F28" s="47">
        <f>E28/Hauptstelle!$E$51*100</f>
        <v>0</v>
      </c>
      <c r="G28" s="19">
        <v>16.329999999999998</v>
      </c>
      <c r="H28" s="20" t="e">
        <f t="shared" si="0"/>
        <v>#DIV/0!</v>
      </c>
      <c r="I28" s="21" t="e">
        <f t="shared" si="1"/>
        <v>#DIV/0!</v>
      </c>
      <c r="J28" s="22">
        <v>30</v>
      </c>
      <c r="K28" s="23">
        <f t="shared" si="10"/>
        <v>8.5166666666666675</v>
      </c>
      <c r="L28" s="24">
        <f t="shared" si="2"/>
        <v>0</v>
      </c>
      <c r="M28" s="25">
        <f t="shared" si="3"/>
        <v>0</v>
      </c>
      <c r="N28" s="26">
        <f>ROUND(V28*Hauptstelle!$J$55, Hauptstelle!W52)</f>
        <v>0</v>
      </c>
      <c r="O28" s="27">
        <f t="shared" si="4"/>
        <v>0</v>
      </c>
      <c r="P28" s="24">
        <f t="shared" si="5"/>
        <v>0</v>
      </c>
      <c r="Q28" s="24">
        <f>(P28*(1/Hauptstelle!$J$53))+((L28/100)*Hauptstelle!$J$54)</f>
        <v>0</v>
      </c>
      <c r="R28" s="28">
        <f t="shared" si="6"/>
        <v>0</v>
      </c>
      <c r="S28" s="29">
        <f>R28/Hauptstelle!$R$48</f>
        <v>0</v>
      </c>
      <c r="T28" s="28">
        <f t="shared" si="7"/>
        <v>0</v>
      </c>
      <c r="U28" s="29">
        <f>T28/Hauptstelle!$T$48</f>
        <v>0</v>
      </c>
      <c r="V28" s="29">
        <f t="shared" si="8"/>
        <v>0</v>
      </c>
      <c r="W28" s="16">
        <f t="shared" si="9"/>
        <v>0</v>
      </c>
    </row>
    <row r="29" spans="1:23" x14ac:dyDescent="0.15">
      <c r="A29" s="16" t="s">
        <v>58</v>
      </c>
      <c r="B29" s="30">
        <v>28</v>
      </c>
      <c r="C29" s="30"/>
      <c r="D29" s="47">
        <f>C29/Hauptstelle!$E$51*100</f>
        <v>0</v>
      </c>
      <c r="E29" s="30"/>
      <c r="F29" s="47">
        <f>E29/Hauptstelle!$E$51*100</f>
        <v>0</v>
      </c>
      <c r="G29" s="19">
        <v>16.329999999999998</v>
      </c>
      <c r="H29" s="20" t="e">
        <f t="shared" si="0"/>
        <v>#DIV/0!</v>
      </c>
      <c r="I29" s="21" t="e">
        <f t="shared" si="1"/>
        <v>#DIV/0!</v>
      </c>
      <c r="J29" s="22">
        <v>30</v>
      </c>
      <c r="K29" s="23">
        <f t="shared" si="10"/>
        <v>8.5166666666666675</v>
      </c>
      <c r="L29" s="24">
        <f t="shared" si="2"/>
        <v>0</v>
      </c>
      <c r="M29" s="25">
        <f t="shared" si="3"/>
        <v>0</v>
      </c>
      <c r="N29" s="26">
        <f>ROUND(V29*Hauptstelle!$J$55, Hauptstelle!W52)</f>
        <v>0</v>
      </c>
      <c r="O29" s="27">
        <f t="shared" si="4"/>
        <v>0</v>
      </c>
      <c r="P29" s="24">
        <f t="shared" si="5"/>
        <v>0</v>
      </c>
      <c r="Q29" s="24">
        <f>(P29*(1/Hauptstelle!$J$53))+((L29/100)*Hauptstelle!$J$54)</f>
        <v>0</v>
      </c>
      <c r="R29" s="28">
        <f t="shared" si="6"/>
        <v>0</v>
      </c>
      <c r="S29" s="29">
        <f>R29/Hauptstelle!$R$48</f>
        <v>0</v>
      </c>
      <c r="T29" s="28">
        <f t="shared" si="7"/>
        <v>0</v>
      </c>
      <c r="U29" s="29">
        <f>T29/Hauptstelle!$T$48</f>
        <v>0</v>
      </c>
      <c r="V29" s="29">
        <f t="shared" si="8"/>
        <v>0</v>
      </c>
      <c r="W29" s="16">
        <f t="shared" si="9"/>
        <v>0</v>
      </c>
    </row>
    <row r="30" spans="1:23" x14ac:dyDescent="0.15">
      <c r="A30" s="16" t="s">
        <v>59</v>
      </c>
      <c r="B30" s="30">
        <v>28</v>
      </c>
      <c r="C30" s="30"/>
      <c r="D30" s="47">
        <f>C30/Hauptstelle!$E$51*100</f>
        <v>0</v>
      </c>
      <c r="E30" s="30"/>
      <c r="F30" s="47">
        <f>E30/Hauptstelle!$E$51*100</f>
        <v>0</v>
      </c>
      <c r="G30" s="19">
        <v>16.329999999999998</v>
      </c>
      <c r="H30" s="20" t="e">
        <f t="shared" si="0"/>
        <v>#DIV/0!</v>
      </c>
      <c r="I30" s="21" t="e">
        <f t="shared" si="1"/>
        <v>#DIV/0!</v>
      </c>
      <c r="J30" s="22">
        <v>30</v>
      </c>
      <c r="K30" s="23">
        <f t="shared" si="10"/>
        <v>8.5166666666666675</v>
      </c>
      <c r="L30" s="24">
        <f t="shared" si="2"/>
        <v>0</v>
      </c>
      <c r="M30" s="25">
        <f t="shared" si="3"/>
        <v>0</v>
      </c>
      <c r="N30" s="26">
        <f>ROUND(V30*Hauptstelle!$J$55, Hauptstelle!W52)</f>
        <v>0</v>
      </c>
      <c r="O30" s="27">
        <f t="shared" si="4"/>
        <v>0</v>
      </c>
      <c r="P30" s="24">
        <f t="shared" si="5"/>
        <v>0</v>
      </c>
      <c r="Q30" s="24">
        <f>(P30*(1/Hauptstelle!$J$53))+((L30/100)*Hauptstelle!$J$54)</f>
        <v>0</v>
      </c>
      <c r="R30" s="28">
        <f t="shared" si="6"/>
        <v>0</v>
      </c>
      <c r="S30" s="29">
        <f>R30/Hauptstelle!$R$48</f>
        <v>0</v>
      </c>
      <c r="T30" s="28">
        <f t="shared" si="7"/>
        <v>0</v>
      </c>
      <c r="U30" s="29">
        <f>T30/Hauptstelle!$T$48</f>
        <v>0</v>
      </c>
      <c r="V30" s="29">
        <f t="shared" si="8"/>
        <v>0</v>
      </c>
      <c r="W30" s="16">
        <f t="shared" si="9"/>
        <v>0</v>
      </c>
    </row>
    <row r="31" spans="1:23" x14ac:dyDescent="0.15">
      <c r="A31" s="16" t="s">
        <v>60</v>
      </c>
      <c r="B31" s="30">
        <v>28</v>
      </c>
      <c r="C31" s="30"/>
      <c r="D31" s="47">
        <f>C31/Hauptstelle!$E$51*100</f>
        <v>0</v>
      </c>
      <c r="E31" s="30"/>
      <c r="F31" s="47">
        <f>E31/Hauptstelle!$E$51*100</f>
        <v>0</v>
      </c>
      <c r="G31" s="19">
        <v>16.329999999999998</v>
      </c>
      <c r="H31" s="20" t="e">
        <f t="shared" si="0"/>
        <v>#DIV/0!</v>
      </c>
      <c r="I31" s="21" t="e">
        <f t="shared" si="1"/>
        <v>#DIV/0!</v>
      </c>
      <c r="J31" s="22">
        <v>30</v>
      </c>
      <c r="K31" s="23">
        <f t="shared" si="10"/>
        <v>8.5166666666666675</v>
      </c>
      <c r="L31" s="24">
        <f t="shared" si="2"/>
        <v>0</v>
      </c>
      <c r="M31" s="25">
        <f t="shared" si="3"/>
        <v>0</v>
      </c>
      <c r="N31" s="26">
        <f>ROUND(V31*Hauptstelle!$J$55, Hauptstelle!W52)</f>
        <v>0</v>
      </c>
      <c r="O31" s="27">
        <f t="shared" si="4"/>
        <v>0</v>
      </c>
      <c r="P31" s="24">
        <f t="shared" si="5"/>
        <v>0</v>
      </c>
      <c r="Q31" s="24">
        <f>(P31*(1/Hauptstelle!$J$53))+((L31/100)*Hauptstelle!$J$54)</f>
        <v>0</v>
      </c>
      <c r="R31" s="28">
        <f t="shared" si="6"/>
        <v>0</v>
      </c>
      <c r="S31" s="29">
        <f>R31/Hauptstelle!$R$48</f>
        <v>0</v>
      </c>
      <c r="T31" s="28">
        <f t="shared" si="7"/>
        <v>0</v>
      </c>
      <c r="U31" s="29">
        <f>T31/Hauptstelle!$T$48</f>
        <v>0</v>
      </c>
      <c r="V31" s="29">
        <f t="shared" si="8"/>
        <v>0</v>
      </c>
      <c r="W31" s="16">
        <f t="shared" si="9"/>
        <v>0</v>
      </c>
    </row>
    <row r="32" spans="1:23" x14ac:dyDescent="0.15">
      <c r="A32" s="16" t="s">
        <v>61</v>
      </c>
      <c r="B32" s="30">
        <v>28</v>
      </c>
      <c r="C32" s="30"/>
      <c r="D32" s="47">
        <f>C32/Hauptstelle!$E$51*100</f>
        <v>0</v>
      </c>
      <c r="E32" s="30"/>
      <c r="F32" s="47">
        <f>E32/Hauptstelle!$E$51*100</f>
        <v>0</v>
      </c>
      <c r="G32" s="19">
        <v>16.329999999999998</v>
      </c>
      <c r="H32" s="20" t="e">
        <f t="shared" si="0"/>
        <v>#DIV/0!</v>
      </c>
      <c r="I32" s="21" t="e">
        <f t="shared" si="1"/>
        <v>#DIV/0!</v>
      </c>
      <c r="J32" s="22">
        <v>30</v>
      </c>
      <c r="K32" s="23">
        <f t="shared" si="10"/>
        <v>8.5166666666666675</v>
      </c>
      <c r="L32" s="24">
        <f t="shared" si="2"/>
        <v>0</v>
      </c>
      <c r="M32" s="25">
        <f t="shared" si="3"/>
        <v>0</v>
      </c>
      <c r="N32" s="26">
        <f>ROUND(V32*Hauptstelle!$J$55, Hauptstelle!W52)</f>
        <v>0</v>
      </c>
      <c r="O32" s="27">
        <f t="shared" si="4"/>
        <v>0</v>
      </c>
      <c r="P32" s="24">
        <f t="shared" si="5"/>
        <v>0</v>
      </c>
      <c r="Q32" s="24">
        <f>(P32*(1/Hauptstelle!$J$53))+((L32/100)*Hauptstelle!$J$54)</f>
        <v>0</v>
      </c>
      <c r="R32" s="28">
        <f t="shared" si="6"/>
        <v>0</v>
      </c>
      <c r="S32" s="29">
        <f>R32/Hauptstelle!$R$48</f>
        <v>0</v>
      </c>
      <c r="T32" s="28">
        <f t="shared" si="7"/>
        <v>0</v>
      </c>
      <c r="U32" s="29">
        <f>T32/Hauptstelle!$T$48</f>
        <v>0</v>
      </c>
      <c r="V32" s="29">
        <f t="shared" si="8"/>
        <v>0</v>
      </c>
      <c r="W32" s="16">
        <f t="shared" si="9"/>
        <v>0</v>
      </c>
    </row>
    <row r="33" spans="1:23" x14ac:dyDescent="0.15">
      <c r="A33" s="16" t="s">
        <v>62</v>
      </c>
      <c r="B33" s="30">
        <v>28</v>
      </c>
      <c r="C33" s="30"/>
      <c r="D33" s="47">
        <f>C33/Hauptstelle!$E$51*100</f>
        <v>0</v>
      </c>
      <c r="E33" s="30"/>
      <c r="F33" s="47">
        <f>E33/Hauptstelle!$E$51*100</f>
        <v>0</v>
      </c>
      <c r="G33" s="19">
        <v>16.329999999999998</v>
      </c>
      <c r="H33" s="20" t="e">
        <f t="shared" si="0"/>
        <v>#DIV/0!</v>
      </c>
      <c r="I33" s="21" t="e">
        <f t="shared" si="1"/>
        <v>#DIV/0!</v>
      </c>
      <c r="J33" s="22">
        <v>30</v>
      </c>
      <c r="K33" s="23">
        <f t="shared" si="10"/>
        <v>8.5166666666666675</v>
      </c>
      <c r="L33" s="24">
        <f t="shared" si="2"/>
        <v>0</v>
      </c>
      <c r="M33" s="25">
        <f t="shared" si="3"/>
        <v>0</v>
      </c>
      <c r="N33" s="26">
        <f>ROUND(V33*Hauptstelle!$J$55, Hauptstelle!W52)</f>
        <v>0</v>
      </c>
      <c r="O33" s="27">
        <f t="shared" si="4"/>
        <v>0</v>
      </c>
      <c r="P33" s="24">
        <f t="shared" si="5"/>
        <v>0</v>
      </c>
      <c r="Q33" s="24">
        <f>(P33*(1/Hauptstelle!$J$53))+((L33/100)*Hauptstelle!$J$54)</f>
        <v>0</v>
      </c>
      <c r="R33" s="28">
        <f t="shared" si="6"/>
        <v>0</v>
      </c>
      <c r="S33" s="29">
        <f>R33/Hauptstelle!$R$48</f>
        <v>0</v>
      </c>
      <c r="T33" s="28">
        <f t="shared" si="7"/>
        <v>0</v>
      </c>
      <c r="U33" s="29">
        <f>T33/Hauptstelle!$T$48</f>
        <v>0</v>
      </c>
      <c r="V33" s="29">
        <f t="shared" si="8"/>
        <v>0</v>
      </c>
      <c r="W33" s="16">
        <f t="shared" si="9"/>
        <v>0</v>
      </c>
    </row>
    <row r="34" spans="1:23" x14ac:dyDescent="0.15">
      <c r="A34" s="16" t="s">
        <v>63</v>
      </c>
      <c r="B34" s="30">
        <v>28</v>
      </c>
      <c r="C34" s="30"/>
      <c r="D34" s="47">
        <f>C34/Hauptstelle!$E$51*100</f>
        <v>0</v>
      </c>
      <c r="E34" s="30"/>
      <c r="F34" s="47">
        <f>E34/Hauptstelle!$E$51*100</f>
        <v>0</v>
      </c>
      <c r="G34" s="19">
        <v>16.329999999999998</v>
      </c>
      <c r="H34" s="20" t="e">
        <f t="shared" si="0"/>
        <v>#DIV/0!</v>
      </c>
      <c r="I34" s="21" t="e">
        <f t="shared" si="1"/>
        <v>#DIV/0!</v>
      </c>
      <c r="J34" s="22">
        <v>30</v>
      </c>
      <c r="K34" s="23">
        <f t="shared" si="10"/>
        <v>8.5166666666666675</v>
      </c>
      <c r="L34" s="24">
        <f t="shared" si="2"/>
        <v>0</v>
      </c>
      <c r="M34" s="25">
        <f t="shared" si="3"/>
        <v>0</v>
      </c>
      <c r="N34" s="26">
        <f>ROUND(V34*Hauptstelle!$J$55, Hauptstelle!W52)</f>
        <v>0</v>
      </c>
      <c r="O34" s="27">
        <f t="shared" si="4"/>
        <v>0</v>
      </c>
      <c r="P34" s="24">
        <f t="shared" si="5"/>
        <v>0</v>
      </c>
      <c r="Q34" s="24">
        <f>(P34*(1/Hauptstelle!$J$53))+((L34/100)*Hauptstelle!$J$54)</f>
        <v>0</v>
      </c>
      <c r="R34" s="28">
        <f t="shared" si="6"/>
        <v>0</v>
      </c>
      <c r="S34" s="29">
        <f>R34/Hauptstelle!$R$48</f>
        <v>0</v>
      </c>
      <c r="T34" s="28">
        <f t="shared" si="7"/>
        <v>0</v>
      </c>
      <c r="U34" s="29">
        <f>T34/Hauptstelle!$T$48</f>
        <v>0</v>
      </c>
      <c r="V34" s="29">
        <f t="shared" si="8"/>
        <v>0</v>
      </c>
      <c r="W34" s="16">
        <f t="shared" si="9"/>
        <v>0</v>
      </c>
    </row>
    <row r="35" spans="1:23" x14ac:dyDescent="0.15">
      <c r="A35" s="16" t="s">
        <v>64</v>
      </c>
      <c r="B35" s="30">
        <v>28</v>
      </c>
      <c r="C35" s="30"/>
      <c r="D35" s="47">
        <f>C35/Hauptstelle!$E$51*100</f>
        <v>0</v>
      </c>
      <c r="E35" s="30"/>
      <c r="F35" s="47">
        <f>E35/Hauptstelle!$E$51*100</f>
        <v>0</v>
      </c>
      <c r="G35" s="19">
        <v>16.329999999999998</v>
      </c>
      <c r="H35" s="20" t="e">
        <f t="shared" si="0"/>
        <v>#DIV/0!</v>
      </c>
      <c r="I35" s="21" t="e">
        <f t="shared" si="1"/>
        <v>#DIV/0!</v>
      </c>
      <c r="J35" s="22">
        <v>30</v>
      </c>
      <c r="K35" s="23">
        <f t="shared" si="10"/>
        <v>8.5166666666666675</v>
      </c>
      <c r="L35" s="24">
        <f t="shared" si="2"/>
        <v>0</v>
      </c>
      <c r="M35" s="25">
        <f t="shared" si="3"/>
        <v>0</v>
      </c>
      <c r="N35" s="26">
        <f>ROUND(V35*Hauptstelle!$J$55, Hauptstelle!W52)</f>
        <v>0</v>
      </c>
      <c r="O35" s="27">
        <f t="shared" si="4"/>
        <v>0</v>
      </c>
      <c r="P35" s="24">
        <f t="shared" si="5"/>
        <v>0</v>
      </c>
      <c r="Q35" s="24">
        <f>(P35*(1/Hauptstelle!$J$53))+((L35/100)*Hauptstelle!$J$54)</f>
        <v>0</v>
      </c>
      <c r="R35" s="28">
        <f t="shared" si="6"/>
        <v>0</v>
      </c>
      <c r="S35" s="29">
        <f>R35/Hauptstelle!$R$48</f>
        <v>0</v>
      </c>
      <c r="T35" s="28">
        <f t="shared" si="7"/>
        <v>0</v>
      </c>
      <c r="U35" s="29">
        <f>T35/Hauptstelle!$T$48</f>
        <v>0</v>
      </c>
      <c r="V35" s="29">
        <f t="shared" si="8"/>
        <v>0</v>
      </c>
      <c r="W35" s="16">
        <f t="shared" si="9"/>
        <v>0</v>
      </c>
    </row>
    <row r="36" spans="1:23" x14ac:dyDescent="0.15">
      <c r="A36" s="16" t="s">
        <v>65</v>
      </c>
      <c r="B36" s="30">
        <v>28</v>
      </c>
      <c r="C36" s="30"/>
      <c r="D36" s="47">
        <f>C36/Hauptstelle!$E$51*100</f>
        <v>0</v>
      </c>
      <c r="E36" s="30"/>
      <c r="F36" s="47">
        <f>E36/Hauptstelle!$E$51*100</f>
        <v>0</v>
      </c>
      <c r="G36" s="19">
        <v>16.329999999999998</v>
      </c>
      <c r="H36" s="20" t="e">
        <f t="shared" si="0"/>
        <v>#DIV/0!</v>
      </c>
      <c r="I36" s="21" t="e">
        <f t="shared" si="1"/>
        <v>#DIV/0!</v>
      </c>
      <c r="J36" s="22">
        <v>30</v>
      </c>
      <c r="K36" s="23">
        <f t="shared" si="10"/>
        <v>8.5166666666666675</v>
      </c>
      <c r="L36" s="24">
        <f t="shared" si="2"/>
        <v>0</v>
      </c>
      <c r="M36" s="25">
        <f t="shared" si="3"/>
        <v>0</v>
      </c>
      <c r="N36" s="26">
        <f>ROUND(V36*Hauptstelle!$J$55, Hauptstelle!W52)</f>
        <v>0</v>
      </c>
      <c r="O36" s="27">
        <f t="shared" si="4"/>
        <v>0</v>
      </c>
      <c r="P36" s="24">
        <f t="shared" si="5"/>
        <v>0</v>
      </c>
      <c r="Q36" s="24">
        <f>(P36*(1/Hauptstelle!$J$53))+((L36/100)*Hauptstelle!$J$54)</f>
        <v>0</v>
      </c>
      <c r="R36" s="28">
        <f t="shared" si="6"/>
        <v>0</v>
      </c>
      <c r="S36" s="29">
        <f>R36/Hauptstelle!$R$48</f>
        <v>0</v>
      </c>
      <c r="T36" s="28">
        <f t="shared" si="7"/>
        <v>0</v>
      </c>
      <c r="U36" s="29">
        <f>T36/Hauptstelle!$T$48</f>
        <v>0</v>
      </c>
      <c r="V36" s="29">
        <f t="shared" si="8"/>
        <v>0</v>
      </c>
      <c r="W36" s="16">
        <f t="shared" si="9"/>
        <v>0</v>
      </c>
    </row>
    <row r="37" spans="1:23" x14ac:dyDescent="0.15">
      <c r="A37" s="32" t="s">
        <v>7</v>
      </c>
      <c r="B37" s="32">
        <f>IF(E37=0,SUM(B2:B36)/35,W37/E37)</f>
        <v>28</v>
      </c>
      <c r="C37" s="32">
        <f>SUM(C2:C36)</f>
        <v>23551</v>
      </c>
      <c r="D37" s="32"/>
      <c r="E37" s="32">
        <f>SUM(E2:E36)</f>
        <v>56396</v>
      </c>
      <c r="F37" s="32"/>
      <c r="G37" s="94"/>
      <c r="H37" s="34">
        <f>E37/C37</f>
        <v>2.3946329242919622</v>
      </c>
      <c r="I37" s="95">
        <f t="shared" si="1"/>
        <v>81.630213183513717</v>
      </c>
      <c r="J37" s="96"/>
      <c r="K37" s="96"/>
      <c r="L37" s="32">
        <f>SUM(L2:L36)</f>
        <v>23551</v>
      </c>
      <c r="M37" s="97"/>
      <c r="N37" s="38">
        <f>SUM(N2:N36)</f>
        <v>6600</v>
      </c>
      <c r="O37" s="39">
        <f>SUM(O2:O36)</f>
        <v>12306.705723557623</v>
      </c>
      <c r="P37" s="40"/>
      <c r="Q37" s="41">
        <f>SUM(P2:P36)</f>
        <v>3780.9332324928982</v>
      </c>
      <c r="R37" s="42">
        <f>SUM(R2:R36)</f>
        <v>20945.471325880251</v>
      </c>
      <c r="S37" s="43"/>
      <c r="T37" s="42">
        <f>SUM(T2:T36)</f>
        <v>712965.25000000012</v>
      </c>
      <c r="U37" s="43"/>
      <c r="V37" s="43"/>
      <c r="W37" s="16">
        <f>SUM(W2:W36)</f>
        <v>1579088</v>
      </c>
    </row>
  </sheetData>
  <phoneticPr fontId="2" type="noConversion"/>
  <pageMargins left="0.78740157499999996" right="0.78740157499999996" top="0.984251969" bottom="0.984251969" header="0.4921259845" footer="0.4921259845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7"/>
  <sheetViews>
    <sheetView zoomScale="125" workbookViewId="0">
      <selection activeCell="G10" sqref="G10"/>
    </sheetView>
  </sheetViews>
  <sheetFormatPr baseColWidth="10" defaultColWidth="11.5" defaultRowHeight="11" x14ac:dyDescent="0.15"/>
  <cols>
    <col min="1" max="1" width="19" style="93" customWidth="1"/>
    <col min="2" max="2" width="6.33203125" style="93" customWidth="1"/>
    <col min="3" max="3" width="6.6640625" style="93" bestFit="1" customWidth="1"/>
    <col min="4" max="4" width="7" style="93" bestFit="1" customWidth="1"/>
    <col min="5" max="5" width="7.83203125" style="93" bestFit="1" customWidth="1"/>
    <col min="6" max="6" width="7" style="93" bestFit="1" customWidth="1"/>
    <col min="7" max="7" width="7.1640625" style="93" bestFit="1" customWidth="1"/>
    <col min="8" max="8" width="6.1640625" style="93" bestFit="1" customWidth="1"/>
    <col min="9" max="9" width="8.1640625" style="93" bestFit="1" customWidth="1"/>
    <col min="10" max="10" width="12.33203125" style="93" bestFit="1" customWidth="1"/>
    <col min="11" max="11" width="6.1640625" style="93" bestFit="1" customWidth="1"/>
    <col min="12" max="12" width="6.6640625" style="93" bestFit="1" customWidth="1"/>
    <col min="13" max="13" width="5.6640625" style="93" bestFit="1" customWidth="1"/>
    <col min="14" max="14" width="14.33203125" style="93" bestFit="1" customWidth="1"/>
    <col min="15" max="22" width="13.5" style="93" bestFit="1" customWidth="1"/>
    <col min="23" max="23" width="12.83203125" style="93" customWidth="1"/>
    <col min="24" max="16384" width="11.5" style="93"/>
  </cols>
  <sheetData>
    <row r="1" spans="1:23" ht="36" x14ac:dyDescent="0.15">
      <c r="A1" s="1" t="s">
        <v>11</v>
      </c>
      <c r="B1" s="91" t="s">
        <v>107</v>
      </c>
      <c r="C1" s="2" t="s">
        <v>38</v>
      </c>
      <c r="D1" s="4" t="s">
        <v>94</v>
      </c>
      <c r="E1" s="3" t="s">
        <v>8</v>
      </c>
      <c r="F1" s="4" t="s">
        <v>94</v>
      </c>
      <c r="G1" s="5" t="s">
        <v>77</v>
      </c>
      <c r="H1" s="6" t="s">
        <v>91</v>
      </c>
      <c r="I1" s="7" t="s">
        <v>89</v>
      </c>
      <c r="J1" s="7" t="s">
        <v>90</v>
      </c>
      <c r="K1" s="7" t="s">
        <v>92</v>
      </c>
      <c r="L1" s="8" t="s">
        <v>93</v>
      </c>
      <c r="M1" s="9" t="s">
        <v>76</v>
      </c>
      <c r="N1" s="92" t="s">
        <v>87</v>
      </c>
      <c r="O1" s="11" t="s">
        <v>79</v>
      </c>
      <c r="P1" s="12" t="s">
        <v>80</v>
      </c>
      <c r="Q1" s="12" t="s">
        <v>81</v>
      </c>
      <c r="R1" s="13" t="s">
        <v>82</v>
      </c>
      <c r="S1" s="14" t="s">
        <v>83</v>
      </c>
      <c r="T1" s="13" t="s">
        <v>84</v>
      </c>
      <c r="U1" s="14" t="s">
        <v>85</v>
      </c>
      <c r="V1" s="14" t="s">
        <v>86</v>
      </c>
      <c r="W1" s="15" t="s">
        <v>108</v>
      </c>
    </row>
    <row r="2" spans="1:23" x14ac:dyDescent="0.15">
      <c r="A2" s="16" t="s">
        <v>0</v>
      </c>
      <c r="B2" s="30">
        <v>28</v>
      </c>
      <c r="C2" s="30">
        <v>2134</v>
      </c>
      <c r="D2" s="16">
        <f t="shared" ref="D2:D22" si="0">C2/$C$37*100</f>
        <v>19.327959423965222</v>
      </c>
      <c r="E2" s="30">
        <v>9845</v>
      </c>
      <c r="F2" s="47">
        <f>E2/Hauptstelle!$E$51*100</f>
        <v>0.9523256770024715</v>
      </c>
      <c r="G2" s="19">
        <v>19.61</v>
      </c>
      <c r="H2" s="20">
        <f t="shared" ref="H2:H36" si="1">E2/C2</f>
        <v>4.6134020618556697</v>
      </c>
      <c r="I2" s="21">
        <f t="shared" ref="I2:I37" si="2">((365-(H2*B2))*100)/365</f>
        <v>64.609518429600342</v>
      </c>
      <c r="J2" s="22">
        <v>78</v>
      </c>
      <c r="K2" s="23">
        <f>((100-J2)*365)/(100*30)</f>
        <v>2.6766666666666667</v>
      </c>
      <c r="L2" s="24">
        <f t="shared" ref="L2:L36" si="3">IF($O$37=0,"0",(O2/$O$37)*$C$37)</f>
        <v>4147.5308788138655</v>
      </c>
      <c r="M2" s="25">
        <f t="shared" ref="M2:M36" si="4">L2-C2</f>
        <v>2013.5308788138655</v>
      </c>
      <c r="N2" s="26">
        <f>ROUND(V2*Hauptstelle!$J$55, -2)</f>
        <v>2300</v>
      </c>
      <c r="O2" s="27">
        <f t="shared" ref="O2:O36" si="5">E2/K2</f>
        <v>3678.0821917808216</v>
      </c>
      <c r="P2" s="24">
        <f t="shared" ref="P2:P36" si="6">IF(M2&lt;0,0,M2)</f>
        <v>2013.5308788138655</v>
      </c>
      <c r="Q2" s="24">
        <f>(P2*(1/Hauptstelle!$J$53))+((L2/100)*Hauptstelle!$J$54)</f>
        <v>408.7296318220798</v>
      </c>
      <c r="R2" s="28">
        <f t="shared" ref="R2:R36" si="7">Q2*G2</f>
        <v>8015.1880800309846</v>
      </c>
      <c r="S2" s="29">
        <f>R2/Hauptstelle!$R$48</f>
        <v>3.4099855979425768E-2</v>
      </c>
      <c r="T2" s="28">
        <f t="shared" ref="T2:T36" si="8">E2*G2</f>
        <v>193060.44999999998</v>
      </c>
      <c r="U2" s="29">
        <f>T2/Hauptstelle!$T$48</f>
        <v>1.220063128608753E-2</v>
      </c>
      <c r="V2" s="29">
        <f t="shared" ref="V2:V36" si="9">(S2+U2)/2</f>
        <v>2.315024363275665E-2</v>
      </c>
      <c r="W2" s="16">
        <f t="shared" ref="W2:W36" si="10">B2*E2</f>
        <v>275660</v>
      </c>
    </row>
    <row r="3" spans="1:23" x14ac:dyDescent="0.15">
      <c r="A3" s="16" t="s">
        <v>1</v>
      </c>
      <c r="B3" s="30">
        <v>28</v>
      </c>
      <c r="C3" s="30">
        <v>2873</v>
      </c>
      <c r="D3" s="16">
        <f t="shared" si="0"/>
        <v>26.021193732451771</v>
      </c>
      <c r="E3" s="30">
        <v>8792</v>
      </c>
      <c r="F3" s="47">
        <f>E3/Hauptstelle!$E$51*100</f>
        <v>0.85046697330682874</v>
      </c>
      <c r="G3" s="19">
        <v>15.41</v>
      </c>
      <c r="H3" s="20">
        <f t="shared" si="1"/>
        <v>3.0602158022972503</v>
      </c>
      <c r="I3" s="21">
        <f t="shared" si="2"/>
        <v>76.524371927582735</v>
      </c>
      <c r="J3" s="22">
        <v>60</v>
      </c>
      <c r="K3" s="23">
        <f t="shared" ref="K3:K36" si="11">((100-J3)*365)/(100*30)</f>
        <v>4.8666666666666663</v>
      </c>
      <c r="L3" s="24">
        <f t="shared" si="3"/>
        <v>2037.1559489682409</v>
      </c>
      <c r="M3" s="25">
        <f t="shared" si="4"/>
        <v>-835.84405103175914</v>
      </c>
      <c r="N3" s="26">
        <f>ROUND(V3*Hauptstelle!$J$55, -2)</f>
        <v>800</v>
      </c>
      <c r="O3" s="27">
        <f t="shared" si="5"/>
        <v>1806.5753424657535</v>
      </c>
      <c r="P3" s="24">
        <f t="shared" si="6"/>
        <v>0</v>
      </c>
      <c r="Q3" s="24">
        <f>(P3*(1/Hauptstelle!$J$53))+((L3/100)*Hauptstelle!$J$54)</f>
        <v>101.85779744841204</v>
      </c>
      <c r="R3" s="28">
        <f t="shared" si="7"/>
        <v>1569.6286586800295</v>
      </c>
      <c r="S3" s="29">
        <f>R3/Hauptstelle!$R$48</f>
        <v>6.6778359618931537E-3</v>
      </c>
      <c r="T3" s="28">
        <f t="shared" si="8"/>
        <v>135484.72</v>
      </c>
      <c r="U3" s="29">
        <f>T3/Hauptstelle!$T$48</f>
        <v>8.5620804966465638E-3</v>
      </c>
      <c r="V3" s="29">
        <f t="shared" si="9"/>
        <v>7.6199582292698588E-3</v>
      </c>
      <c r="W3" s="16">
        <f t="shared" si="10"/>
        <v>246176</v>
      </c>
    </row>
    <row r="4" spans="1:23" x14ac:dyDescent="0.15">
      <c r="A4" s="16" t="s">
        <v>2</v>
      </c>
      <c r="B4" s="30">
        <v>28</v>
      </c>
      <c r="C4" s="30">
        <v>4587</v>
      </c>
      <c r="D4" s="16">
        <f t="shared" si="0"/>
        <v>41.545149895842769</v>
      </c>
      <c r="E4" s="30">
        <v>16753</v>
      </c>
      <c r="F4" s="47">
        <f>E4/Hauptstelle!$E$51*100</f>
        <v>1.6205497274578369</v>
      </c>
      <c r="G4" s="19">
        <v>10.29</v>
      </c>
      <c r="H4" s="20">
        <f t="shared" si="1"/>
        <v>3.6522781774580335</v>
      </c>
      <c r="I4" s="21">
        <f t="shared" si="2"/>
        <v>71.982523570184938</v>
      </c>
      <c r="J4" s="22">
        <v>60</v>
      </c>
      <c r="K4" s="23">
        <f t="shared" si="11"/>
        <v>4.8666666666666663</v>
      </c>
      <c r="L4" s="24">
        <f t="shared" si="3"/>
        <v>3881.7645146798159</v>
      </c>
      <c r="M4" s="25">
        <f t="shared" si="4"/>
        <v>-705.23548532018413</v>
      </c>
      <c r="N4" s="26">
        <f>ROUND(V4*Hauptstelle!$J$55, -2)</f>
        <v>1000</v>
      </c>
      <c r="O4" s="27">
        <f t="shared" si="5"/>
        <v>3442.3972602739727</v>
      </c>
      <c r="P4" s="24">
        <f t="shared" si="6"/>
        <v>0</v>
      </c>
      <c r="Q4" s="24">
        <f>(P4*(1/Hauptstelle!$J$53))+((L4/100)*Hauptstelle!$J$54)</f>
        <v>194.08822573399078</v>
      </c>
      <c r="R4" s="28">
        <f t="shared" si="7"/>
        <v>1997.1678428027649</v>
      </c>
      <c r="S4" s="29">
        <f>R4/Hauptstelle!$R$48</f>
        <v>8.4967607904281959E-3</v>
      </c>
      <c r="T4" s="28">
        <f t="shared" si="8"/>
        <v>172388.37</v>
      </c>
      <c r="U4" s="29">
        <f>T4/Hauptstelle!$T$48</f>
        <v>1.0894240329283565E-2</v>
      </c>
      <c r="V4" s="29">
        <f t="shared" si="9"/>
        <v>9.6955005598558797E-3</v>
      </c>
      <c r="W4" s="16">
        <f t="shared" si="10"/>
        <v>469084</v>
      </c>
    </row>
    <row r="5" spans="1:23" x14ac:dyDescent="0.15">
      <c r="A5" s="16" t="s">
        <v>3</v>
      </c>
      <c r="B5" s="30">
        <v>28</v>
      </c>
      <c r="C5" s="30"/>
      <c r="D5" s="16">
        <f t="shared" si="0"/>
        <v>0</v>
      </c>
      <c r="E5" s="30"/>
      <c r="F5" s="47">
        <f>E5/Hauptstelle!$E$51*100</f>
        <v>0</v>
      </c>
      <c r="G5" s="19">
        <v>12.78</v>
      </c>
      <c r="H5" s="20" t="e">
        <f t="shared" si="1"/>
        <v>#DIV/0!</v>
      </c>
      <c r="I5" s="21" t="e">
        <f t="shared" si="2"/>
        <v>#DIV/0!</v>
      </c>
      <c r="J5" s="22">
        <v>52</v>
      </c>
      <c r="K5" s="23">
        <f t="shared" si="11"/>
        <v>5.84</v>
      </c>
      <c r="L5" s="24">
        <f t="shared" si="3"/>
        <v>0</v>
      </c>
      <c r="M5" s="25">
        <f t="shared" si="4"/>
        <v>0</v>
      </c>
      <c r="N5" s="26">
        <f>ROUND(V5*Hauptstelle!$J$55, -2)</f>
        <v>0</v>
      </c>
      <c r="O5" s="27">
        <f t="shared" si="5"/>
        <v>0</v>
      </c>
      <c r="P5" s="24">
        <f t="shared" si="6"/>
        <v>0</v>
      </c>
      <c r="Q5" s="24">
        <f>(P5*(1/Hauptstelle!$J$53))+((L5/100)*Hauptstelle!$J$54)</f>
        <v>0</v>
      </c>
      <c r="R5" s="28">
        <f t="shared" si="7"/>
        <v>0</v>
      </c>
      <c r="S5" s="29">
        <f>R5/Hauptstelle!$R$48</f>
        <v>0</v>
      </c>
      <c r="T5" s="28">
        <f t="shared" si="8"/>
        <v>0</v>
      </c>
      <c r="U5" s="29">
        <f>T5/Hauptstelle!$T$48</f>
        <v>0</v>
      </c>
      <c r="V5" s="29">
        <f t="shared" si="9"/>
        <v>0</v>
      </c>
      <c r="W5" s="16">
        <f t="shared" si="10"/>
        <v>0</v>
      </c>
    </row>
    <row r="6" spans="1:23" x14ac:dyDescent="0.15">
      <c r="A6" s="16" t="s">
        <v>4</v>
      </c>
      <c r="B6" s="30">
        <v>28</v>
      </c>
      <c r="C6" s="30"/>
      <c r="D6" s="16">
        <f t="shared" si="0"/>
        <v>0</v>
      </c>
      <c r="E6" s="30"/>
      <c r="F6" s="47">
        <f>E6/Hauptstelle!$E$51*100</f>
        <v>0</v>
      </c>
      <c r="G6" s="19">
        <v>51.13</v>
      </c>
      <c r="H6" s="20" t="e">
        <f t="shared" si="1"/>
        <v>#DIV/0!</v>
      </c>
      <c r="I6" s="21" t="e">
        <f t="shared" si="2"/>
        <v>#DIV/0!</v>
      </c>
      <c r="J6" s="22">
        <v>73</v>
      </c>
      <c r="K6" s="23">
        <f t="shared" si="11"/>
        <v>3.2850000000000001</v>
      </c>
      <c r="L6" s="24">
        <f t="shared" si="3"/>
        <v>0</v>
      </c>
      <c r="M6" s="25">
        <f t="shared" si="4"/>
        <v>0</v>
      </c>
      <c r="N6" s="26">
        <f>ROUND(V6*Hauptstelle!$J$55, -2)</f>
        <v>0</v>
      </c>
      <c r="O6" s="27">
        <f t="shared" si="5"/>
        <v>0</v>
      </c>
      <c r="P6" s="24">
        <f t="shared" si="6"/>
        <v>0</v>
      </c>
      <c r="Q6" s="24">
        <f>(P6*(1/Hauptstelle!$J$53))+((L6/100)*Hauptstelle!$J$54)</f>
        <v>0</v>
      </c>
      <c r="R6" s="28">
        <f t="shared" si="7"/>
        <v>0</v>
      </c>
      <c r="S6" s="29">
        <f>R6/Hauptstelle!$R$48</f>
        <v>0</v>
      </c>
      <c r="T6" s="28">
        <f t="shared" si="8"/>
        <v>0</v>
      </c>
      <c r="U6" s="29">
        <f>T6/Hauptstelle!$T$48</f>
        <v>0</v>
      </c>
      <c r="V6" s="29">
        <f t="shared" si="9"/>
        <v>0</v>
      </c>
      <c r="W6" s="16">
        <f t="shared" si="10"/>
        <v>0</v>
      </c>
    </row>
    <row r="7" spans="1:23" x14ac:dyDescent="0.15">
      <c r="A7" s="16" t="s">
        <v>40</v>
      </c>
      <c r="B7" s="30">
        <v>28</v>
      </c>
      <c r="C7" s="30"/>
      <c r="D7" s="16">
        <f t="shared" si="0"/>
        <v>0</v>
      </c>
      <c r="E7" s="30"/>
      <c r="F7" s="47">
        <f>E7/Hauptstelle!$E$51*100</f>
        <v>0</v>
      </c>
      <c r="G7" s="19">
        <v>16.87</v>
      </c>
      <c r="H7" s="20" t="e">
        <f t="shared" si="1"/>
        <v>#DIV/0!</v>
      </c>
      <c r="I7" s="21" t="e">
        <f t="shared" si="2"/>
        <v>#DIV/0!</v>
      </c>
      <c r="J7" s="22">
        <v>50</v>
      </c>
      <c r="K7" s="23">
        <f t="shared" si="11"/>
        <v>6.083333333333333</v>
      </c>
      <c r="L7" s="24">
        <f t="shared" si="3"/>
        <v>0</v>
      </c>
      <c r="M7" s="25">
        <f t="shared" si="4"/>
        <v>0</v>
      </c>
      <c r="N7" s="26">
        <f>ROUND(V7*Hauptstelle!$J$55, -2)</f>
        <v>0</v>
      </c>
      <c r="O7" s="27">
        <f t="shared" si="5"/>
        <v>0</v>
      </c>
      <c r="P7" s="24">
        <f t="shared" si="6"/>
        <v>0</v>
      </c>
      <c r="Q7" s="24">
        <f>(P7*(1/Hauptstelle!$J$53))+((L7/100)*Hauptstelle!$J$54)</f>
        <v>0</v>
      </c>
      <c r="R7" s="28">
        <f t="shared" si="7"/>
        <v>0</v>
      </c>
      <c r="S7" s="29">
        <f>R7/Hauptstelle!$R$48</f>
        <v>0</v>
      </c>
      <c r="T7" s="28">
        <f t="shared" si="8"/>
        <v>0</v>
      </c>
      <c r="U7" s="29">
        <f>T7/Hauptstelle!$T$48</f>
        <v>0</v>
      </c>
      <c r="V7" s="29">
        <f t="shared" si="9"/>
        <v>0</v>
      </c>
      <c r="W7" s="16">
        <f t="shared" si="10"/>
        <v>0</v>
      </c>
    </row>
    <row r="8" spans="1:23" x14ac:dyDescent="0.15">
      <c r="A8" s="16" t="s">
        <v>41</v>
      </c>
      <c r="B8" s="30">
        <v>28</v>
      </c>
      <c r="C8" s="30"/>
      <c r="D8" s="16">
        <f t="shared" si="0"/>
        <v>0</v>
      </c>
      <c r="E8" s="30"/>
      <c r="F8" s="47">
        <f>E8/Hauptstelle!$E$51*100</f>
        <v>0</v>
      </c>
      <c r="G8" s="19">
        <v>50</v>
      </c>
      <c r="H8" s="20" t="e">
        <f t="shared" si="1"/>
        <v>#DIV/0!</v>
      </c>
      <c r="I8" s="21" t="e">
        <f t="shared" si="2"/>
        <v>#DIV/0!</v>
      </c>
      <c r="J8" s="22">
        <v>50</v>
      </c>
      <c r="K8" s="23">
        <f t="shared" si="11"/>
        <v>6.083333333333333</v>
      </c>
      <c r="L8" s="24">
        <f t="shared" si="3"/>
        <v>0</v>
      </c>
      <c r="M8" s="25">
        <f t="shared" si="4"/>
        <v>0</v>
      </c>
      <c r="N8" s="26">
        <f>ROUND(V8*Hauptstelle!$J$55, -2)</f>
        <v>0</v>
      </c>
      <c r="O8" s="27">
        <f t="shared" si="5"/>
        <v>0</v>
      </c>
      <c r="P8" s="24">
        <f t="shared" si="6"/>
        <v>0</v>
      </c>
      <c r="Q8" s="24">
        <f>(P8*(1/Hauptstelle!$J$53))+((L8/100)*Hauptstelle!$J$54)</f>
        <v>0</v>
      </c>
      <c r="R8" s="28">
        <f t="shared" si="7"/>
        <v>0</v>
      </c>
      <c r="S8" s="29">
        <f>R8/Hauptstelle!$R$48</f>
        <v>0</v>
      </c>
      <c r="T8" s="28">
        <f t="shared" si="8"/>
        <v>0</v>
      </c>
      <c r="U8" s="29">
        <f>T8/Hauptstelle!$T$48</f>
        <v>0</v>
      </c>
      <c r="V8" s="29">
        <f t="shared" si="9"/>
        <v>0</v>
      </c>
      <c r="W8" s="16">
        <f t="shared" si="10"/>
        <v>0</v>
      </c>
    </row>
    <row r="9" spans="1:23" x14ac:dyDescent="0.15">
      <c r="A9" s="16" t="s">
        <v>42</v>
      </c>
      <c r="B9" s="30">
        <v>28</v>
      </c>
      <c r="C9" s="30"/>
      <c r="D9" s="16">
        <f t="shared" si="0"/>
        <v>0</v>
      </c>
      <c r="E9" s="30"/>
      <c r="F9" s="47">
        <f>E9/Hauptstelle!$E$51*100</f>
        <v>0</v>
      </c>
      <c r="G9" s="19">
        <v>9</v>
      </c>
      <c r="H9" s="20" t="e">
        <f t="shared" si="1"/>
        <v>#DIV/0!</v>
      </c>
      <c r="I9" s="21" t="e">
        <f t="shared" si="2"/>
        <v>#DIV/0!</v>
      </c>
      <c r="J9" s="22">
        <v>47</v>
      </c>
      <c r="K9" s="23">
        <f t="shared" si="11"/>
        <v>6.4483333333333333</v>
      </c>
      <c r="L9" s="24">
        <f t="shared" si="3"/>
        <v>0</v>
      </c>
      <c r="M9" s="25">
        <f t="shared" si="4"/>
        <v>0</v>
      </c>
      <c r="N9" s="26">
        <f>ROUND(V9*Hauptstelle!$J$55, -2)</f>
        <v>0</v>
      </c>
      <c r="O9" s="27">
        <f t="shared" si="5"/>
        <v>0</v>
      </c>
      <c r="P9" s="24">
        <f t="shared" si="6"/>
        <v>0</v>
      </c>
      <c r="Q9" s="24">
        <f>(P9*(1/Hauptstelle!$J$53))+((L9/100)*Hauptstelle!$J$54)</f>
        <v>0</v>
      </c>
      <c r="R9" s="28">
        <f t="shared" si="7"/>
        <v>0</v>
      </c>
      <c r="S9" s="29">
        <f>R9/Hauptstelle!$R$48</f>
        <v>0</v>
      </c>
      <c r="T9" s="28">
        <f t="shared" si="8"/>
        <v>0</v>
      </c>
      <c r="U9" s="29">
        <f>T9/Hauptstelle!$T$48</f>
        <v>0</v>
      </c>
      <c r="V9" s="29">
        <f t="shared" si="9"/>
        <v>0</v>
      </c>
      <c r="W9" s="16">
        <f t="shared" si="10"/>
        <v>0</v>
      </c>
    </row>
    <row r="10" spans="1:23" x14ac:dyDescent="0.15">
      <c r="A10" s="16" t="s">
        <v>43</v>
      </c>
      <c r="B10" s="30">
        <v>28</v>
      </c>
      <c r="C10" s="30"/>
      <c r="D10" s="16">
        <f t="shared" si="0"/>
        <v>0</v>
      </c>
      <c r="E10" s="30"/>
      <c r="F10" s="47">
        <f>E10/Hauptstelle!$E$51*100</f>
        <v>0</v>
      </c>
      <c r="G10" s="19">
        <v>7.16</v>
      </c>
      <c r="H10" s="20" t="e">
        <f t="shared" si="1"/>
        <v>#DIV/0!</v>
      </c>
      <c r="I10" s="21" t="e">
        <f t="shared" si="2"/>
        <v>#DIV/0!</v>
      </c>
      <c r="J10" s="22">
        <v>50</v>
      </c>
      <c r="K10" s="23">
        <f t="shared" si="11"/>
        <v>6.083333333333333</v>
      </c>
      <c r="L10" s="24">
        <f t="shared" si="3"/>
        <v>0</v>
      </c>
      <c r="M10" s="25">
        <f t="shared" si="4"/>
        <v>0</v>
      </c>
      <c r="N10" s="26">
        <f>ROUND(V10*Hauptstelle!$J$55, -2)</f>
        <v>0</v>
      </c>
      <c r="O10" s="27">
        <f t="shared" si="5"/>
        <v>0</v>
      </c>
      <c r="P10" s="24">
        <f t="shared" si="6"/>
        <v>0</v>
      </c>
      <c r="Q10" s="24">
        <f>(P10*(1/Hauptstelle!$J$53))+((L10/100)*Hauptstelle!$J$54)</f>
        <v>0</v>
      </c>
      <c r="R10" s="28">
        <f t="shared" si="7"/>
        <v>0</v>
      </c>
      <c r="S10" s="29">
        <f>R10/Hauptstelle!$R$48</f>
        <v>0</v>
      </c>
      <c r="T10" s="28">
        <f t="shared" si="8"/>
        <v>0</v>
      </c>
      <c r="U10" s="29">
        <f>T10/Hauptstelle!$T$48</f>
        <v>0</v>
      </c>
      <c r="V10" s="29">
        <f t="shared" si="9"/>
        <v>0</v>
      </c>
      <c r="W10" s="16">
        <f t="shared" si="10"/>
        <v>0</v>
      </c>
    </row>
    <row r="11" spans="1:23" x14ac:dyDescent="0.15">
      <c r="A11" s="16" t="s">
        <v>44</v>
      </c>
      <c r="B11" s="30">
        <v>28</v>
      </c>
      <c r="C11" s="30"/>
      <c r="D11" s="16">
        <f t="shared" si="0"/>
        <v>0</v>
      </c>
      <c r="E11" s="30"/>
      <c r="F11" s="47">
        <f>E11/Hauptstelle!$E$51*100</f>
        <v>0</v>
      </c>
      <c r="G11" s="19">
        <v>30</v>
      </c>
      <c r="H11" s="20" t="e">
        <f t="shared" si="1"/>
        <v>#DIV/0!</v>
      </c>
      <c r="I11" s="21" t="e">
        <f t="shared" si="2"/>
        <v>#DIV/0!</v>
      </c>
      <c r="J11" s="22">
        <v>50</v>
      </c>
      <c r="K11" s="23">
        <f t="shared" si="11"/>
        <v>6.083333333333333</v>
      </c>
      <c r="L11" s="24">
        <f t="shared" si="3"/>
        <v>0</v>
      </c>
      <c r="M11" s="25">
        <f t="shared" si="4"/>
        <v>0</v>
      </c>
      <c r="N11" s="26">
        <f>ROUND(V11*Hauptstelle!$J$55, -2)</f>
        <v>0</v>
      </c>
      <c r="O11" s="27">
        <f t="shared" si="5"/>
        <v>0</v>
      </c>
      <c r="P11" s="24">
        <f t="shared" si="6"/>
        <v>0</v>
      </c>
      <c r="Q11" s="24">
        <f>(P11*(1/Hauptstelle!$J$53))+((L11/100)*Hauptstelle!$J$54)</f>
        <v>0</v>
      </c>
      <c r="R11" s="28">
        <f t="shared" si="7"/>
        <v>0</v>
      </c>
      <c r="S11" s="29">
        <f>R11/Hauptstelle!$R$48</f>
        <v>0</v>
      </c>
      <c r="T11" s="28">
        <f t="shared" si="8"/>
        <v>0</v>
      </c>
      <c r="U11" s="29">
        <f>T11/Hauptstelle!$T$48</f>
        <v>0</v>
      </c>
      <c r="V11" s="29">
        <f t="shared" si="9"/>
        <v>0</v>
      </c>
      <c r="W11" s="16">
        <f t="shared" si="10"/>
        <v>0</v>
      </c>
    </row>
    <row r="12" spans="1:23" x14ac:dyDescent="0.15">
      <c r="A12" s="16" t="s">
        <v>45</v>
      </c>
      <c r="B12" s="30">
        <v>28</v>
      </c>
      <c r="C12" s="30">
        <v>1345</v>
      </c>
      <c r="D12" s="16">
        <f t="shared" si="0"/>
        <v>12.18186758445793</v>
      </c>
      <c r="E12" s="30">
        <v>4532</v>
      </c>
      <c r="F12" s="47">
        <f>E12/Hauptstelle!$E$51*100</f>
        <v>0.43838902673186397</v>
      </c>
      <c r="G12" s="19">
        <v>6</v>
      </c>
      <c r="H12" s="20">
        <f t="shared" si="1"/>
        <v>3.3695167286245353</v>
      </c>
      <c r="I12" s="21">
        <f t="shared" si="2"/>
        <v>74.151652492743295</v>
      </c>
      <c r="J12" s="22">
        <v>47</v>
      </c>
      <c r="K12" s="23">
        <f t="shared" si="11"/>
        <v>6.4483333333333333</v>
      </c>
      <c r="L12" s="24">
        <f t="shared" si="3"/>
        <v>792.52071014164403</v>
      </c>
      <c r="M12" s="25">
        <f t="shared" si="4"/>
        <v>-552.47928985835597</v>
      </c>
      <c r="N12" s="26">
        <f>ROUND(V12*Hauptstelle!$J$55, -2)</f>
        <v>100</v>
      </c>
      <c r="O12" s="27">
        <f t="shared" si="5"/>
        <v>702.81726544326705</v>
      </c>
      <c r="P12" s="24">
        <f t="shared" si="6"/>
        <v>0</v>
      </c>
      <c r="Q12" s="24">
        <f>(P12*(1/Hauptstelle!$J$53))+((L12/100)*Hauptstelle!$J$54)</f>
        <v>39.6260355070822</v>
      </c>
      <c r="R12" s="28">
        <f t="shared" si="7"/>
        <v>237.75621304249319</v>
      </c>
      <c r="S12" s="29">
        <f>R12/Hauptstelle!$R$48</f>
        <v>1.0115112137120737E-3</v>
      </c>
      <c r="T12" s="28">
        <f t="shared" si="8"/>
        <v>27192</v>
      </c>
      <c r="U12" s="29">
        <f>T12/Hauptstelle!$T$48</f>
        <v>1.7184232499783988E-3</v>
      </c>
      <c r="V12" s="29">
        <f t="shared" si="9"/>
        <v>1.3649672318452363E-3</v>
      </c>
      <c r="W12" s="16">
        <f t="shared" si="10"/>
        <v>126896</v>
      </c>
    </row>
    <row r="13" spans="1:23" x14ac:dyDescent="0.15">
      <c r="A13" s="16" t="s">
        <v>46</v>
      </c>
      <c r="B13" s="30">
        <v>28</v>
      </c>
      <c r="C13" s="30"/>
      <c r="D13" s="16">
        <f t="shared" si="0"/>
        <v>0</v>
      </c>
      <c r="E13" s="30"/>
      <c r="F13" s="47">
        <f>E13/Hauptstelle!$E$51*100</f>
        <v>0</v>
      </c>
      <c r="G13" s="19">
        <v>30</v>
      </c>
      <c r="H13" s="20" t="e">
        <f t="shared" si="1"/>
        <v>#DIV/0!</v>
      </c>
      <c r="I13" s="21" t="e">
        <f t="shared" si="2"/>
        <v>#DIV/0!</v>
      </c>
      <c r="J13" s="22">
        <v>73</v>
      </c>
      <c r="K13" s="23">
        <f t="shared" si="11"/>
        <v>3.2850000000000001</v>
      </c>
      <c r="L13" s="24">
        <f t="shared" si="3"/>
        <v>0</v>
      </c>
      <c r="M13" s="25">
        <f t="shared" si="4"/>
        <v>0</v>
      </c>
      <c r="N13" s="26">
        <f>ROUND(V13*Hauptstelle!$J$55, -2)</f>
        <v>0</v>
      </c>
      <c r="O13" s="27">
        <f t="shared" si="5"/>
        <v>0</v>
      </c>
      <c r="P13" s="24">
        <f t="shared" si="6"/>
        <v>0</v>
      </c>
      <c r="Q13" s="24">
        <f>(P13*(1/Hauptstelle!$J$53))+((L13/100)*Hauptstelle!$J$54)</f>
        <v>0</v>
      </c>
      <c r="R13" s="28">
        <f t="shared" si="7"/>
        <v>0</v>
      </c>
      <c r="S13" s="29">
        <f>R13/Hauptstelle!$R$48</f>
        <v>0</v>
      </c>
      <c r="T13" s="28">
        <f t="shared" si="8"/>
        <v>0</v>
      </c>
      <c r="U13" s="29">
        <f>T13/Hauptstelle!$T$48</f>
        <v>0</v>
      </c>
      <c r="V13" s="29">
        <f t="shared" si="9"/>
        <v>0</v>
      </c>
      <c r="W13" s="16">
        <f t="shared" si="10"/>
        <v>0</v>
      </c>
    </row>
    <row r="14" spans="1:23" x14ac:dyDescent="0.15">
      <c r="A14" s="16" t="s">
        <v>47</v>
      </c>
      <c r="B14" s="30">
        <v>28</v>
      </c>
      <c r="C14" s="30"/>
      <c r="D14" s="16">
        <f t="shared" si="0"/>
        <v>0</v>
      </c>
      <c r="E14" s="30"/>
      <c r="F14" s="47">
        <f>E14/Hauptstelle!$E$51*100</f>
        <v>0</v>
      </c>
      <c r="G14" s="19">
        <v>15</v>
      </c>
      <c r="H14" s="20" t="e">
        <f t="shared" si="1"/>
        <v>#DIV/0!</v>
      </c>
      <c r="I14" s="21" t="e">
        <f t="shared" si="2"/>
        <v>#DIV/0!</v>
      </c>
      <c r="J14" s="22">
        <v>60</v>
      </c>
      <c r="K14" s="23">
        <f t="shared" si="11"/>
        <v>4.8666666666666663</v>
      </c>
      <c r="L14" s="24">
        <f t="shared" si="3"/>
        <v>0</v>
      </c>
      <c r="M14" s="25">
        <f t="shared" si="4"/>
        <v>0</v>
      </c>
      <c r="N14" s="26">
        <f>ROUND(V14*Hauptstelle!$J$55, -2)</f>
        <v>0</v>
      </c>
      <c r="O14" s="27">
        <f t="shared" si="5"/>
        <v>0</v>
      </c>
      <c r="P14" s="24">
        <f t="shared" si="6"/>
        <v>0</v>
      </c>
      <c r="Q14" s="24">
        <f>(P14*(1/Hauptstelle!$J$53))+((L14/100)*Hauptstelle!$J$54)</f>
        <v>0</v>
      </c>
      <c r="R14" s="28">
        <f t="shared" si="7"/>
        <v>0</v>
      </c>
      <c r="S14" s="29">
        <f>R14/Hauptstelle!$R$48</f>
        <v>0</v>
      </c>
      <c r="T14" s="28">
        <f t="shared" si="8"/>
        <v>0</v>
      </c>
      <c r="U14" s="29">
        <f>T14/Hauptstelle!$T$48</f>
        <v>0</v>
      </c>
      <c r="V14" s="29">
        <f t="shared" si="9"/>
        <v>0</v>
      </c>
      <c r="W14" s="16">
        <f t="shared" si="10"/>
        <v>0</v>
      </c>
    </row>
    <row r="15" spans="1:23" x14ac:dyDescent="0.15">
      <c r="A15" s="16" t="s">
        <v>48</v>
      </c>
      <c r="B15" s="30">
        <v>7</v>
      </c>
      <c r="C15" s="30"/>
      <c r="D15" s="16">
        <f t="shared" si="0"/>
        <v>0</v>
      </c>
      <c r="E15" s="30"/>
      <c r="F15" s="47">
        <f>E15/Hauptstelle!$E$51*100</f>
        <v>0</v>
      </c>
      <c r="G15" s="19">
        <v>35</v>
      </c>
      <c r="H15" s="20" t="e">
        <f t="shared" si="1"/>
        <v>#DIV/0!</v>
      </c>
      <c r="I15" s="21" t="e">
        <f t="shared" si="2"/>
        <v>#DIV/0!</v>
      </c>
      <c r="J15" s="22">
        <v>35</v>
      </c>
      <c r="K15" s="23">
        <f t="shared" si="11"/>
        <v>7.9083333333333332</v>
      </c>
      <c r="L15" s="24">
        <f t="shared" si="3"/>
        <v>0</v>
      </c>
      <c r="M15" s="25">
        <f t="shared" si="4"/>
        <v>0</v>
      </c>
      <c r="N15" s="26">
        <f>ROUND(V15*Hauptstelle!$J$55, -2)</f>
        <v>0</v>
      </c>
      <c r="O15" s="27">
        <f t="shared" si="5"/>
        <v>0</v>
      </c>
      <c r="P15" s="24">
        <f t="shared" si="6"/>
        <v>0</v>
      </c>
      <c r="Q15" s="24">
        <f>(P15*(1/Hauptstelle!$J$53))+((L15/100)*Hauptstelle!$J$54)</f>
        <v>0</v>
      </c>
      <c r="R15" s="28">
        <f t="shared" si="7"/>
        <v>0</v>
      </c>
      <c r="S15" s="29">
        <f>R15/Hauptstelle!$R$48</f>
        <v>0</v>
      </c>
      <c r="T15" s="28">
        <f t="shared" si="8"/>
        <v>0</v>
      </c>
      <c r="U15" s="29">
        <f>T15/Hauptstelle!$T$48</f>
        <v>0</v>
      </c>
      <c r="V15" s="29">
        <f t="shared" si="9"/>
        <v>0</v>
      </c>
      <c r="W15" s="16">
        <f t="shared" si="10"/>
        <v>0</v>
      </c>
    </row>
    <row r="16" spans="1:23" x14ac:dyDescent="0.15">
      <c r="A16" s="16" t="s">
        <v>49</v>
      </c>
      <c r="B16" s="30">
        <v>28</v>
      </c>
      <c r="C16" s="30"/>
      <c r="D16" s="16">
        <f t="shared" si="0"/>
        <v>0</v>
      </c>
      <c r="E16" s="30"/>
      <c r="F16" s="47">
        <f>E16/Hauptstelle!$E$51*100</f>
        <v>0</v>
      </c>
      <c r="G16" s="19">
        <v>20.45</v>
      </c>
      <c r="H16" s="20" t="e">
        <f t="shared" si="1"/>
        <v>#DIV/0!</v>
      </c>
      <c r="I16" s="21" t="e">
        <f t="shared" si="2"/>
        <v>#DIV/0!</v>
      </c>
      <c r="J16" s="22">
        <v>35</v>
      </c>
      <c r="K16" s="23">
        <f t="shared" si="11"/>
        <v>7.9083333333333332</v>
      </c>
      <c r="L16" s="24">
        <f t="shared" si="3"/>
        <v>0</v>
      </c>
      <c r="M16" s="25">
        <f t="shared" si="4"/>
        <v>0</v>
      </c>
      <c r="N16" s="26">
        <f>ROUND(V16*Hauptstelle!$J$55, -2)</f>
        <v>0</v>
      </c>
      <c r="O16" s="27">
        <f t="shared" si="5"/>
        <v>0</v>
      </c>
      <c r="P16" s="24">
        <f t="shared" si="6"/>
        <v>0</v>
      </c>
      <c r="Q16" s="24">
        <f>(P16*(1/Hauptstelle!$J$53))+((L16/100)*Hauptstelle!$J$54)</f>
        <v>0</v>
      </c>
      <c r="R16" s="28">
        <f t="shared" si="7"/>
        <v>0</v>
      </c>
      <c r="S16" s="29">
        <f>R16/Hauptstelle!$R$48</f>
        <v>0</v>
      </c>
      <c r="T16" s="28">
        <f t="shared" si="8"/>
        <v>0</v>
      </c>
      <c r="U16" s="29">
        <f>T16/Hauptstelle!$T$48</f>
        <v>0</v>
      </c>
      <c r="V16" s="29">
        <f t="shared" si="9"/>
        <v>0</v>
      </c>
      <c r="W16" s="16">
        <f t="shared" si="10"/>
        <v>0</v>
      </c>
    </row>
    <row r="17" spans="1:23" x14ac:dyDescent="0.15">
      <c r="A17" s="16" t="s">
        <v>5</v>
      </c>
      <c r="B17" s="30">
        <v>56</v>
      </c>
      <c r="C17" s="30"/>
      <c r="D17" s="16">
        <f t="shared" si="0"/>
        <v>0</v>
      </c>
      <c r="E17" s="30"/>
      <c r="F17" s="47">
        <f>E17/Hauptstelle!$E$51*100</f>
        <v>0</v>
      </c>
      <c r="G17" s="19">
        <v>30</v>
      </c>
      <c r="H17" s="20" t="e">
        <f t="shared" si="1"/>
        <v>#DIV/0!</v>
      </c>
      <c r="I17" s="21" t="e">
        <f t="shared" si="2"/>
        <v>#DIV/0!</v>
      </c>
      <c r="J17" s="22">
        <v>78</v>
      </c>
      <c r="K17" s="23">
        <f t="shared" si="11"/>
        <v>2.6766666666666667</v>
      </c>
      <c r="L17" s="24">
        <f t="shared" si="3"/>
        <v>0</v>
      </c>
      <c r="M17" s="25">
        <f t="shared" si="4"/>
        <v>0</v>
      </c>
      <c r="N17" s="26">
        <f>ROUND(V17*Hauptstelle!$J$55, -2)</f>
        <v>0</v>
      </c>
      <c r="O17" s="27">
        <f t="shared" si="5"/>
        <v>0</v>
      </c>
      <c r="P17" s="24">
        <f t="shared" si="6"/>
        <v>0</v>
      </c>
      <c r="Q17" s="24">
        <f>(P17*(1/Hauptstelle!$J$53))+((L17/100)*Hauptstelle!$J$54)</f>
        <v>0</v>
      </c>
      <c r="R17" s="28">
        <f t="shared" si="7"/>
        <v>0</v>
      </c>
      <c r="S17" s="29">
        <f>R17/Hauptstelle!$R$48</f>
        <v>0</v>
      </c>
      <c r="T17" s="28">
        <f t="shared" si="8"/>
        <v>0</v>
      </c>
      <c r="U17" s="29">
        <f>T17/Hauptstelle!$T$48</f>
        <v>0</v>
      </c>
      <c r="V17" s="29">
        <f t="shared" si="9"/>
        <v>0</v>
      </c>
      <c r="W17" s="16">
        <f t="shared" si="10"/>
        <v>0</v>
      </c>
    </row>
    <row r="18" spans="1:23" x14ac:dyDescent="0.15">
      <c r="A18" s="16" t="s">
        <v>50</v>
      </c>
      <c r="B18" s="30">
        <v>28</v>
      </c>
      <c r="C18" s="30"/>
      <c r="D18" s="16">
        <f t="shared" si="0"/>
        <v>0</v>
      </c>
      <c r="E18" s="30"/>
      <c r="F18" s="47">
        <f>E18/Hauptstelle!$E$51*100</f>
        <v>0</v>
      </c>
      <c r="G18" s="19">
        <v>50</v>
      </c>
      <c r="H18" s="20" t="e">
        <f t="shared" si="1"/>
        <v>#DIV/0!</v>
      </c>
      <c r="I18" s="21" t="e">
        <f t="shared" si="2"/>
        <v>#DIV/0!</v>
      </c>
      <c r="J18" s="22">
        <v>73</v>
      </c>
      <c r="K18" s="23">
        <f t="shared" si="11"/>
        <v>3.2850000000000001</v>
      </c>
      <c r="L18" s="24">
        <f t="shared" si="3"/>
        <v>0</v>
      </c>
      <c r="M18" s="25">
        <f t="shared" si="4"/>
        <v>0</v>
      </c>
      <c r="N18" s="26">
        <f>ROUND(V18*Hauptstelle!$J$55, -2)</f>
        <v>0</v>
      </c>
      <c r="O18" s="27">
        <f t="shared" si="5"/>
        <v>0</v>
      </c>
      <c r="P18" s="24">
        <f t="shared" si="6"/>
        <v>0</v>
      </c>
      <c r="Q18" s="24">
        <f>(P18*(1/Hauptstelle!$J$53))+((L18/100)*Hauptstelle!$J$54)</f>
        <v>0</v>
      </c>
      <c r="R18" s="28">
        <f t="shared" si="7"/>
        <v>0</v>
      </c>
      <c r="S18" s="29">
        <f>R18/Hauptstelle!$R$48</f>
        <v>0</v>
      </c>
      <c r="T18" s="28">
        <f t="shared" si="8"/>
        <v>0</v>
      </c>
      <c r="U18" s="29">
        <f>T18/Hauptstelle!$T$48</f>
        <v>0</v>
      </c>
      <c r="V18" s="29">
        <f t="shared" si="9"/>
        <v>0</v>
      </c>
      <c r="W18" s="16">
        <f t="shared" si="10"/>
        <v>0</v>
      </c>
    </row>
    <row r="19" spans="1:23" x14ac:dyDescent="0.15">
      <c r="A19" s="16" t="s">
        <v>52</v>
      </c>
      <c r="B19" s="30">
        <v>28</v>
      </c>
      <c r="C19" s="30"/>
      <c r="D19" s="16">
        <f t="shared" si="0"/>
        <v>0</v>
      </c>
      <c r="E19" s="30"/>
      <c r="F19" s="47">
        <f>E19/Hauptstelle!$E$51*100</f>
        <v>0</v>
      </c>
      <c r="G19" s="19">
        <v>17</v>
      </c>
      <c r="H19" s="20" t="e">
        <f t="shared" si="1"/>
        <v>#DIV/0!</v>
      </c>
      <c r="I19" s="21" t="e">
        <f t="shared" si="2"/>
        <v>#DIV/0!</v>
      </c>
      <c r="J19" s="22">
        <v>44</v>
      </c>
      <c r="K19" s="23">
        <f t="shared" si="11"/>
        <v>6.8133333333333335</v>
      </c>
      <c r="L19" s="24">
        <f t="shared" si="3"/>
        <v>0</v>
      </c>
      <c r="M19" s="25">
        <f t="shared" si="4"/>
        <v>0</v>
      </c>
      <c r="N19" s="26">
        <f>ROUND(V19*Hauptstelle!$J$55, -2)</f>
        <v>0</v>
      </c>
      <c r="O19" s="27">
        <f t="shared" si="5"/>
        <v>0</v>
      </c>
      <c r="P19" s="24">
        <f t="shared" si="6"/>
        <v>0</v>
      </c>
      <c r="Q19" s="24">
        <f>(P19*(1/Hauptstelle!$J$53))+((L19/100)*Hauptstelle!$J$54)</f>
        <v>0</v>
      </c>
      <c r="R19" s="28">
        <f t="shared" si="7"/>
        <v>0</v>
      </c>
      <c r="S19" s="29">
        <f>R19/Hauptstelle!$R$48</f>
        <v>0</v>
      </c>
      <c r="T19" s="28">
        <f t="shared" si="8"/>
        <v>0</v>
      </c>
      <c r="U19" s="29">
        <f>T19/Hauptstelle!$T$48</f>
        <v>0</v>
      </c>
      <c r="V19" s="29">
        <f t="shared" si="9"/>
        <v>0</v>
      </c>
      <c r="W19" s="16">
        <f t="shared" si="10"/>
        <v>0</v>
      </c>
    </row>
    <row r="20" spans="1:23" x14ac:dyDescent="0.15">
      <c r="A20" s="16" t="s">
        <v>53</v>
      </c>
      <c r="B20" s="30">
        <v>28</v>
      </c>
      <c r="C20" s="30">
        <v>102</v>
      </c>
      <c r="D20" s="16">
        <f t="shared" si="0"/>
        <v>0.92382936328231136</v>
      </c>
      <c r="E20" s="30">
        <v>982</v>
      </c>
      <c r="F20" s="47">
        <f>E20/Hauptstelle!$E$51*100</f>
        <v>9.4990737919393289E-2</v>
      </c>
      <c r="G20" s="19">
        <v>25</v>
      </c>
      <c r="H20" s="20">
        <f t="shared" si="1"/>
        <v>9.6274509803921564</v>
      </c>
      <c r="I20" s="21">
        <f t="shared" si="2"/>
        <v>26.145581520279347</v>
      </c>
      <c r="J20" s="22">
        <v>50</v>
      </c>
      <c r="K20" s="23">
        <f t="shared" si="11"/>
        <v>6.083333333333333</v>
      </c>
      <c r="L20" s="24">
        <f t="shared" si="3"/>
        <v>182.02794739643429</v>
      </c>
      <c r="M20" s="25">
        <f t="shared" si="4"/>
        <v>80.027947396434286</v>
      </c>
      <c r="N20" s="26">
        <f>ROUND(V20*Hauptstelle!$J$55, -2)</f>
        <v>200</v>
      </c>
      <c r="O20" s="27">
        <f t="shared" si="5"/>
        <v>161.42465753424659</v>
      </c>
      <c r="P20" s="24">
        <f t="shared" si="6"/>
        <v>80.027947396434286</v>
      </c>
      <c r="Q20" s="24">
        <f>(P20*(1/Hauptstelle!$J$53))+((L20/100)*Hauptstelle!$J$54)</f>
        <v>17.104192109465146</v>
      </c>
      <c r="R20" s="28">
        <f t="shared" si="7"/>
        <v>427.60480273662864</v>
      </c>
      <c r="S20" s="29">
        <f>R20/Hauptstelle!$R$48</f>
        <v>1.8192039966919197E-3</v>
      </c>
      <c r="T20" s="28">
        <f t="shared" si="8"/>
        <v>24550</v>
      </c>
      <c r="U20" s="29">
        <f>T20/Hauptstelle!$T$48</f>
        <v>1.5514596494178321E-3</v>
      </c>
      <c r="V20" s="29">
        <f t="shared" si="9"/>
        <v>1.685331823054876E-3</v>
      </c>
      <c r="W20" s="16">
        <f t="shared" si="10"/>
        <v>27496</v>
      </c>
    </row>
    <row r="21" spans="1:23" x14ac:dyDescent="0.15">
      <c r="A21" s="16" t="s">
        <v>51</v>
      </c>
      <c r="B21" s="30">
        <v>28</v>
      </c>
      <c r="C21" s="30"/>
      <c r="D21" s="16">
        <f t="shared" si="0"/>
        <v>0</v>
      </c>
      <c r="E21" s="30"/>
      <c r="F21" s="47">
        <f>E21/Hauptstelle!$E$51*100</f>
        <v>0</v>
      </c>
      <c r="G21" s="19">
        <v>25</v>
      </c>
      <c r="H21" s="20" t="e">
        <f t="shared" si="1"/>
        <v>#DIV/0!</v>
      </c>
      <c r="I21" s="21" t="e">
        <f t="shared" si="2"/>
        <v>#DIV/0!</v>
      </c>
      <c r="J21" s="22">
        <v>73</v>
      </c>
      <c r="K21" s="23">
        <f t="shared" si="11"/>
        <v>3.2850000000000001</v>
      </c>
      <c r="L21" s="24">
        <f t="shared" si="3"/>
        <v>0</v>
      </c>
      <c r="M21" s="25">
        <f t="shared" si="4"/>
        <v>0</v>
      </c>
      <c r="N21" s="26">
        <f>ROUND(V21*Hauptstelle!$J$55, -2)</f>
        <v>0</v>
      </c>
      <c r="O21" s="27">
        <f t="shared" si="5"/>
        <v>0</v>
      </c>
      <c r="P21" s="24">
        <f t="shared" si="6"/>
        <v>0</v>
      </c>
      <c r="Q21" s="24">
        <f>(P21*(1/Hauptstelle!$J$53))+((L21/100)*Hauptstelle!$J$54)</f>
        <v>0</v>
      </c>
      <c r="R21" s="28">
        <f t="shared" si="7"/>
        <v>0</v>
      </c>
      <c r="S21" s="29">
        <f>R21/Hauptstelle!$R$48</f>
        <v>0</v>
      </c>
      <c r="T21" s="28">
        <f t="shared" si="8"/>
        <v>0</v>
      </c>
      <c r="U21" s="29">
        <f>T21/Hauptstelle!$T$48</f>
        <v>0</v>
      </c>
      <c r="V21" s="29">
        <f t="shared" si="9"/>
        <v>0</v>
      </c>
      <c r="W21" s="16">
        <f t="shared" si="10"/>
        <v>0</v>
      </c>
    </row>
    <row r="22" spans="1:23" x14ac:dyDescent="0.15">
      <c r="A22" s="16" t="s">
        <v>54</v>
      </c>
      <c r="B22" s="30">
        <v>28</v>
      </c>
      <c r="C22" s="30"/>
      <c r="D22" s="16">
        <f t="shared" si="0"/>
        <v>0</v>
      </c>
      <c r="E22" s="30"/>
      <c r="F22" s="47">
        <f>E22/Hauptstelle!$E$51*100</f>
        <v>0</v>
      </c>
      <c r="G22" s="19">
        <v>8</v>
      </c>
      <c r="H22" s="20" t="e">
        <f t="shared" si="1"/>
        <v>#DIV/0!</v>
      </c>
      <c r="I22" s="21" t="e">
        <f t="shared" si="2"/>
        <v>#DIV/0!</v>
      </c>
      <c r="J22" s="22">
        <v>44</v>
      </c>
      <c r="K22" s="23">
        <f t="shared" si="11"/>
        <v>6.8133333333333335</v>
      </c>
      <c r="L22" s="24">
        <f t="shared" si="3"/>
        <v>0</v>
      </c>
      <c r="M22" s="25">
        <f t="shared" si="4"/>
        <v>0</v>
      </c>
      <c r="N22" s="26">
        <f>ROUND(V22*Hauptstelle!$J$55, -2)</f>
        <v>0</v>
      </c>
      <c r="O22" s="27">
        <f t="shared" si="5"/>
        <v>0</v>
      </c>
      <c r="P22" s="24">
        <f t="shared" si="6"/>
        <v>0</v>
      </c>
      <c r="Q22" s="24">
        <f>(P22*(1/Hauptstelle!$J$53))+((L22/100)*Hauptstelle!$J$54)</f>
        <v>0</v>
      </c>
      <c r="R22" s="28">
        <f t="shared" si="7"/>
        <v>0</v>
      </c>
      <c r="S22" s="29">
        <f>R22/Hauptstelle!$R$48</f>
        <v>0</v>
      </c>
      <c r="T22" s="28">
        <f t="shared" si="8"/>
        <v>0</v>
      </c>
      <c r="U22" s="29">
        <f>T22/Hauptstelle!$T$48</f>
        <v>0</v>
      </c>
      <c r="V22" s="29">
        <f t="shared" si="9"/>
        <v>0</v>
      </c>
      <c r="W22" s="16">
        <f t="shared" si="10"/>
        <v>0</v>
      </c>
    </row>
    <row r="23" spans="1:23" x14ac:dyDescent="0.15">
      <c r="A23" s="16" t="s">
        <v>55</v>
      </c>
      <c r="B23" s="30">
        <v>28</v>
      </c>
      <c r="C23" s="30"/>
      <c r="D23" s="16">
        <f>Hauptstelle!C786/$C$37*100</f>
        <v>0</v>
      </c>
      <c r="E23" s="30"/>
      <c r="F23" s="47">
        <f>E23/Hauptstelle!$E$51*100</f>
        <v>0</v>
      </c>
      <c r="G23" s="19">
        <v>16</v>
      </c>
      <c r="H23" s="20" t="e">
        <f t="shared" si="1"/>
        <v>#DIV/0!</v>
      </c>
      <c r="I23" s="21" t="e">
        <f t="shared" si="2"/>
        <v>#DIV/0!</v>
      </c>
      <c r="J23" s="22">
        <v>50</v>
      </c>
      <c r="K23" s="23">
        <f t="shared" si="11"/>
        <v>6.083333333333333</v>
      </c>
      <c r="L23" s="24">
        <f t="shared" si="3"/>
        <v>0</v>
      </c>
      <c r="M23" s="25">
        <f t="shared" si="4"/>
        <v>0</v>
      </c>
      <c r="N23" s="26">
        <f>ROUND(V23*Hauptstelle!$J$55, -2)</f>
        <v>0</v>
      </c>
      <c r="O23" s="27">
        <f t="shared" si="5"/>
        <v>0</v>
      </c>
      <c r="P23" s="24">
        <f t="shared" si="6"/>
        <v>0</v>
      </c>
      <c r="Q23" s="24">
        <f>(P23*(1/Hauptstelle!$J$53))+((L23/100)*Hauptstelle!$J$54)</f>
        <v>0</v>
      </c>
      <c r="R23" s="28">
        <f t="shared" si="7"/>
        <v>0</v>
      </c>
      <c r="S23" s="29">
        <f>R23/Hauptstelle!$R$48</f>
        <v>0</v>
      </c>
      <c r="T23" s="28">
        <f t="shared" si="8"/>
        <v>0</v>
      </c>
      <c r="U23" s="29">
        <f>T23/Hauptstelle!$T$48</f>
        <v>0</v>
      </c>
      <c r="V23" s="29">
        <f t="shared" si="9"/>
        <v>0</v>
      </c>
      <c r="W23" s="16">
        <f t="shared" si="10"/>
        <v>0</v>
      </c>
    </row>
    <row r="24" spans="1:23" x14ac:dyDescent="0.15">
      <c r="A24" s="16" t="s">
        <v>6</v>
      </c>
      <c r="B24" s="30">
        <v>28</v>
      </c>
      <c r="C24" s="30"/>
      <c r="D24" s="16">
        <f t="shared" ref="D24:D36" si="12">C24/$C$37*100</f>
        <v>0</v>
      </c>
      <c r="E24" s="30"/>
      <c r="F24" s="47">
        <f>E24/Hauptstelle!$E$51*100</f>
        <v>0</v>
      </c>
      <c r="G24" s="19">
        <v>7.67</v>
      </c>
      <c r="H24" s="20" t="e">
        <f t="shared" si="1"/>
        <v>#DIV/0!</v>
      </c>
      <c r="I24" s="21" t="e">
        <f t="shared" si="2"/>
        <v>#DIV/0!</v>
      </c>
      <c r="J24" s="22">
        <v>78</v>
      </c>
      <c r="K24" s="23">
        <f t="shared" si="11"/>
        <v>2.6766666666666667</v>
      </c>
      <c r="L24" s="24">
        <f t="shared" si="3"/>
        <v>0</v>
      </c>
      <c r="M24" s="25">
        <f t="shared" si="4"/>
        <v>0</v>
      </c>
      <c r="N24" s="26">
        <f>ROUND(V24*Hauptstelle!$J$55, -2)</f>
        <v>0</v>
      </c>
      <c r="O24" s="27">
        <f t="shared" si="5"/>
        <v>0</v>
      </c>
      <c r="P24" s="24">
        <f t="shared" si="6"/>
        <v>0</v>
      </c>
      <c r="Q24" s="24">
        <f>(P24*(1/Hauptstelle!$J$53))+((L24/100)*Hauptstelle!$J$54)</f>
        <v>0</v>
      </c>
      <c r="R24" s="28">
        <f t="shared" si="7"/>
        <v>0</v>
      </c>
      <c r="S24" s="29">
        <f>R24/Hauptstelle!$R$48</f>
        <v>0</v>
      </c>
      <c r="T24" s="28">
        <f t="shared" si="8"/>
        <v>0</v>
      </c>
      <c r="U24" s="29">
        <f>T24/Hauptstelle!$T$48</f>
        <v>0</v>
      </c>
      <c r="V24" s="29">
        <f t="shared" si="9"/>
        <v>0</v>
      </c>
      <c r="W24" s="16">
        <f t="shared" si="10"/>
        <v>0</v>
      </c>
    </row>
    <row r="25" spans="1:23" x14ac:dyDescent="0.15">
      <c r="A25" s="16" t="s">
        <v>66</v>
      </c>
      <c r="B25" s="30">
        <v>28</v>
      </c>
      <c r="C25" s="30"/>
      <c r="D25" s="16">
        <f t="shared" si="12"/>
        <v>0</v>
      </c>
      <c r="E25" s="30"/>
      <c r="F25" s="47">
        <f>E25/Hauptstelle!$E$51*100</f>
        <v>0</v>
      </c>
      <c r="G25" s="19">
        <v>10</v>
      </c>
      <c r="H25" s="20" t="e">
        <f t="shared" si="1"/>
        <v>#DIV/0!</v>
      </c>
      <c r="I25" s="21" t="e">
        <f t="shared" si="2"/>
        <v>#DIV/0!</v>
      </c>
      <c r="J25" s="22">
        <v>70</v>
      </c>
      <c r="K25" s="23">
        <f t="shared" si="11"/>
        <v>3.65</v>
      </c>
      <c r="L25" s="24">
        <f t="shared" si="3"/>
        <v>0</v>
      </c>
      <c r="M25" s="25">
        <f t="shared" si="4"/>
        <v>0</v>
      </c>
      <c r="N25" s="26">
        <f>ROUND(V25*Hauptstelle!$J$55, -2)</f>
        <v>0</v>
      </c>
      <c r="O25" s="27">
        <f t="shared" si="5"/>
        <v>0</v>
      </c>
      <c r="P25" s="24">
        <f t="shared" si="6"/>
        <v>0</v>
      </c>
      <c r="Q25" s="24">
        <f>(P25*(1/Hauptstelle!$J$53))+((L25/100)*Hauptstelle!$J$54)</f>
        <v>0</v>
      </c>
      <c r="R25" s="28">
        <f t="shared" si="7"/>
        <v>0</v>
      </c>
      <c r="S25" s="29">
        <f>R25/Hauptstelle!$R$48</f>
        <v>0</v>
      </c>
      <c r="T25" s="28">
        <f t="shared" si="8"/>
        <v>0</v>
      </c>
      <c r="U25" s="29">
        <f>T25/Hauptstelle!$T$48</f>
        <v>0</v>
      </c>
      <c r="V25" s="29">
        <f t="shared" si="9"/>
        <v>0</v>
      </c>
      <c r="W25" s="16">
        <f t="shared" si="10"/>
        <v>0</v>
      </c>
    </row>
    <row r="26" spans="1:23" x14ac:dyDescent="0.15">
      <c r="A26" s="16" t="s">
        <v>67</v>
      </c>
      <c r="B26" s="30">
        <v>28</v>
      </c>
      <c r="C26" s="30"/>
      <c r="D26" s="16">
        <f t="shared" si="12"/>
        <v>0</v>
      </c>
      <c r="E26" s="30"/>
      <c r="F26" s="47">
        <f>E26/Hauptstelle!$E$51*100</f>
        <v>0</v>
      </c>
      <c r="G26" s="19">
        <v>10</v>
      </c>
      <c r="H26" s="20" t="e">
        <f t="shared" si="1"/>
        <v>#DIV/0!</v>
      </c>
      <c r="I26" s="21" t="e">
        <f t="shared" si="2"/>
        <v>#DIV/0!</v>
      </c>
      <c r="J26" s="22">
        <v>70</v>
      </c>
      <c r="K26" s="23">
        <f t="shared" si="11"/>
        <v>3.65</v>
      </c>
      <c r="L26" s="24">
        <f t="shared" si="3"/>
        <v>0</v>
      </c>
      <c r="M26" s="25">
        <f t="shared" si="4"/>
        <v>0</v>
      </c>
      <c r="N26" s="26">
        <f>ROUND(V26*Hauptstelle!$J$55, -2)</f>
        <v>0</v>
      </c>
      <c r="O26" s="27">
        <f t="shared" si="5"/>
        <v>0</v>
      </c>
      <c r="P26" s="24">
        <f t="shared" si="6"/>
        <v>0</v>
      </c>
      <c r="Q26" s="24">
        <f>(P26*(1/Hauptstelle!$J$53))+((L26/100)*Hauptstelle!$J$54)</f>
        <v>0</v>
      </c>
      <c r="R26" s="28">
        <f t="shared" si="7"/>
        <v>0</v>
      </c>
      <c r="S26" s="29">
        <f>R26/Hauptstelle!$R$48</f>
        <v>0</v>
      </c>
      <c r="T26" s="28">
        <f t="shared" si="8"/>
        <v>0</v>
      </c>
      <c r="U26" s="29">
        <f>T26/Hauptstelle!$T$48</f>
        <v>0</v>
      </c>
      <c r="V26" s="29">
        <f t="shared" si="9"/>
        <v>0</v>
      </c>
      <c r="W26" s="16">
        <f t="shared" si="10"/>
        <v>0</v>
      </c>
    </row>
    <row r="27" spans="1:23" x14ac:dyDescent="0.15">
      <c r="A27" s="16" t="s">
        <v>56</v>
      </c>
      <c r="B27" s="30">
        <v>28</v>
      </c>
      <c r="C27" s="30"/>
      <c r="D27" s="16">
        <f t="shared" si="12"/>
        <v>0</v>
      </c>
      <c r="E27" s="30"/>
      <c r="F27" s="47">
        <f>E27/Hauptstelle!$E$51*100</f>
        <v>0</v>
      </c>
      <c r="G27" s="19">
        <v>16.329999999999998</v>
      </c>
      <c r="H27" s="20" t="e">
        <f t="shared" si="1"/>
        <v>#DIV/0!</v>
      </c>
      <c r="I27" s="21" t="e">
        <f t="shared" si="2"/>
        <v>#DIV/0!</v>
      </c>
      <c r="J27" s="22">
        <v>30</v>
      </c>
      <c r="K27" s="23">
        <f t="shared" si="11"/>
        <v>8.5166666666666675</v>
      </c>
      <c r="L27" s="24">
        <f t="shared" si="3"/>
        <v>0</v>
      </c>
      <c r="M27" s="25">
        <f t="shared" si="4"/>
        <v>0</v>
      </c>
      <c r="N27" s="26">
        <f>ROUND(V27*Hauptstelle!$J$55, -2)</f>
        <v>0</v>
      </c>
      <c r="O27" s="27">
        <f t="shared" si="5"/>
        <v>0</v>
      </c>
      <c r="P27" s="24">
        <f t="shared" si="6"/>
        <v>0</v>
      </c>
      <c r="Q27" s="24">
        <f>(P27*(1/Hauptstelle!$J$53))+((L27/100)*Hauptstelle!$J$54)</f>
        <v>0</v>
      </c>
      <c r="R27" s="28">
        <f t="shared" si="7"/>
        <v>0</v>
      </c>
      <c r="S27" s="29">
        <f>R27/Hauptstelle!$R$48</f>
        <v>0</v>
      </c>
      <c r="T27" s="28">
        <f t="shared" si="8"/>
        <v>0</v>
      </c>
      <c r="U27" s="29">
        <f>T27/Hauptstelle!$T$48</f>
        <v>0</v>
      </c>
      <c r="V27" s="29">
        <f t="shared" si="9"/>
        <v>0</v>
      </c>
      <c r="W27" s="16">
        <f t="shared" si="10"/>
        <v>0</v>
      </c>
    </row>
    <row r="28" spans="1:23" x14ac:dyDescent="0.15">
      <c r="A28" s="16" t="s">
        <v>57</v>
      </c>
      <c r="B28" s="30">
        <v>28</v>
      </c>
      <c r="C28" s="30"/>
      <c r="D28" s="16">
        <f t="shared" si="12"/>
        <v>0</v>
      </c>
      <c r="E28" s="30"/>
      <c r="F28" s="47">
        <f>E28/Hauptstelle!$E$51*100</f>
        <v>0</v>
      </c>
      <c r="G28" s="19">
        <v>16.329999999999998</v>
      </c>
      <c r="H28" s="20" t="e">
        <f t="shared" si="1"/>
        <v>#DIV/0!</v>
      </c>
      <c r="I28" s="21" t="e">
        <f t="shared" si="2"/>
        <v>#DIV/0!</v>
      </c>
      <c r="J28" s="22">
        <v>30</v>
      </c>
      <c r="K28" s="23">
        <f t="shared" si="11"/>
        <v>8.5166666666666675</v>
      </c>
      <c r="L28" s="24">
        <f t="shared" si="3"/>
        <v>0</v>
      </c>
      <c r="M28" s="25">
        <f t="shared" si="4"/>
        <v>0</v>
      </c>
      <c r="N28" s="26">
        <f>ROUND(V28*Hauptstelle!$J$55, -2)</f>
        <v>0</v>
      </c>
      <c r="O28" s="27">
        <f t="shared" si="5"/>
        <v>0</v>
      </c>
      <c r="P28" s="24">
        <f t="shared" si="6"/>
        <v>0</v>
      </c>
      <c r="Q28" s="24">
        <f>(P28*(1/Hauptstelle!$J$53))+((L28/100)*Hauptstelle!$J$54)</f>
        <v>0</v>
      </c>
      <c r="R28" s="28">
        <f t="shared" si="7"/>
        <v>0</v>
      </c>
      <c r="S28" s="29">
        <f>R28/Hauptstelle!$R$48</f>
        <v>0</v>
      </c>
      <c r="T28" s="28">
        <f t="shared" si="8"/>
        <v>0</v>
      </c>
      <c r="U28" s="29">
        <f>T28/Hauptstelle!$T$48</f>
        <v>0</v>
      </c>
      <c r="V28" s="29">
        <f t="shared" si="9"/>
        <v>0</v>
      </c>
      <c r="W28" s="16">
        <f t="shared" si="10"/>
        <v>0</v>
      </c>
    </row>
    <row r="29" spans="1:23" x14ac:dyDescent="0.15">
      <c r="A29" s="16" t="s">
        <v>58</v>
      </c>
      <c r="B29" s="30">
        <v>28</v>
      </c>
      <c r="C29" s="30"/>
      <c r="D29" s="16">
        <f t="shared" si="12"/>
        <v>0</v>
      </c>
      <c r="E29" s="30"/>
      <c r="F29" s="47">
        <f>E29/Hauptstelle!$E$51*100</f>
        <v>0</v>
      </c>
      <c r="G29" s="19">
        <v>16.329999999999998</v>
      </c>
      <c r="H29" s="20" t="e">
        <f t="shared" si="1"/>
        <v>#DIV/0!</v>
      </c>
      <c r="I29" s="21" t="e">
        <f t="shared" si="2"/>
        <v>#DIV/0!</v>
      </c>
      <c r="J29" s="22">
        <v>30</v>
      </c>
      <c r="K29" s="23">
        <f t="shared" si="11"/>
        <v>8.5166666666666675</v>
      </c>
      <c r="L29" s="24">
        <f t="shared" si="3"/>
        <v>0</v>
      </c>
      <c r="M29" s="25">
        <f t="shared" si="4"/>
        <v>0</v>
      </c>
      <c r="N29" s="26">
        <f>ROUND(V29*Hauptstelle!$J$55, -2)</f>
        <v>0</v>
      </c>
      <c r="O29" s="27">
        <f t="shared" si="5"/>
        <v>0</v>
      </c>
      <c r="P29" s="24">
        <f t="shared" si="6"/>
        <v>0</v>
      </c>
      <c r="Q29" s="24">
        <f>(P29*(1/Hauptstelle!$J$53))+((L29/100)*Hauptstelle!$J$54)</f>
        <v>0</v>
      </c>
      <c r="R29" s="28">
        <f t="shared" si="7"/>
        <v>0</v>
      </c>
      <c r="S29" s="29">
        <f>R29/Hauptstelle!$R$48</f>
        <v>0</v>
      </c>
      <c r="T29" s="28">
        <f t="shared" si="8"/>
        <v>0</v>
      </c>
      <c r="U29" s="29">
        <f>T29/Hauptstelle!$T$48</f>
        <v>0</v>
      </c>
      <c r="V29" s="29">
        <f t="shared" si="9"/>
        <v>0</v>
      </c>
      <c r="W29" s="16">
        <f t="shared" si="10"/>
        <v>0</v>
      </c>
    </row>
    <row r="30" spans="1:23" x14ac:dyDescent="0.15">
      <c r="A30" s="16" t="s">
        <v>59</v>
      </c>
      <c r="B30" s="30">
        <v>28</v>
      </c>
      <c r="C30" s="30"/>
      <c r="D30" s="16">
        <f t="shared" si="12"/>
        <v>0</v>
      </c>
      <c r="E30" s="30"/>
      <c r="F30" s="47">
        <f>E30/Hauptstelle!$E$51*100</f>
        <v>0</v>
      </c>
      <c r="G30" s="19">
        <v>16.329999999999998</v>
      </c>
      <c r="H30" s="20" t="e">
        <f t="shared" si="1"/>
        <v>#DIV/0!</v>
      </c>
      <c r="I30" s="21" t="e">
        <f t="shared" si="2"/>
        <v>#DIV/0!</v>
      </c>
      <c r="J30" s="22">
        <v>30</v>
      </c>
      <c r="K30" s="23">
        <f t="shared" si="11"/>
        <v>8.5166666666666675</v>
      </c>
      <c r="L30" s="24">
        <f t="shared" si="3"/>
        <v>0</v>
      </c>
      <c r="M30" s="25">
        <f t="shared" si="4"/>
        <v>0</v>
      </c>
      <c r="N30" s="26">
        <f>ROUND(V30*Hauptstelle!$J$55, -2)</f>
        <v>0</v>
      </c>
      <c r="O30" s="27">
        <f t="shared" si="5"/>
        <v>0</v>
      </c>
      <c r="P30" s="24">
        <f t="shared" si="6"/>
        <v>0</v>
      </c>
      <c r="Q30" s="24">
        <f>(P30*(1/Hauptstelle!$J$53))+((L30/100)*Hauptstelle!$J$54)</f>
        <v>0</v>
      </c>
      <c r="R30" s="28">
        <f t="shared" si="7"/>
        <v>0</v>
      </c>
      <c r="S30" s="29">
        <f>R30/Hauptstelle!$R$48</f>
        <v>0</v>
      </c>
      <c r="T30" s="28">
        <f t="shared" si="8"/>
        <v>0</v>
      </c>
      <c r="U30" s="29">
        <f>T30/Hauptstelle!$T$48</f>
        <v>0</v>
      </c>
      <c r="V30" s="29">
        <f t="shared" si="9"/>
        <v>0</v>
      </c>
      <c r="W30" s="16">
        <f t="shared" si="10"/>
        <v>0</v>
      </c>
    </row>
    <row r="31" spans="1:23" x14ac:dyDescent="0.15">
      <c r="A31" s="16" t="s">
        <v>60</v>
      </c>
      <c r="B31" s="30">
        <v>28</v>
      </c>
      <c r="C31" s="30"/>
      <c r="D31" s="16">
        <f t="shared" si="12"/>
        <v>0</v>
      </c>
      <c r="E31" s="30"/>
      <c r="F31" s="47">
        <f>E31/Hauptstelle!$E$51*100</f>
        <v>0</v>
      </c>
      <c r="G31" s="19">
        <v>16.329999999999998</v>
      </c>
      <c r="H31" s="20" t="e">
        <f t="shared" si="1"/>
        <v>#DIV/0!</v>
      </c>
      <c r="I31" s="21" t="e">
        <f t="shared" si="2"/>
        <v>#DIV/0!</v>
      </c>
      <c r="J31" s="22">
        <v>30</v>
      </c>
      <c r="K31" s="23">
        <f t="shared" si="11"/>
        <v>8.5166666666666675</v>
      </c>
      <c r="L31" s="24">
        <f t="shared" si="3"/>
        <v>0</v>
      </c>
      <c r="M31" s="25">
        <f t="shared" si="4"/>
        <v>0</v>
      </c>
      <c r="N31" s="26">
        <f>ROUND(V31*Hauptstelle!$J$55, -2)</f>
        <v>0</v>
      </c>
      <c r="O31" s="27">
        <f t="shared" si="5"/>
        <v>0</v>
      </c>
      <c r="P31" s="24">
        <f t="shared" si="6"/>
        <v>0</v>
      </c>
      <c r="Q31" s="24">
        <f>(P31*(1/Hauptstelle!$J$53))+((L31/100)*Hauptstelle!$J$54)</f>
        <v>0</v>
      </c>
      <c r="R31" s="28">
        <f t="shared" si="7"/>
        <v>0</v>
      </c>
      <c r="S31" s="29">
        <f>R31/Hauptstelle!$R$48</f>
        <v>0</v>
      </c>
      <c r="T31" s="28">
        <f t="shared" si="8"/>
        <v>0</v>
      </c>
      <c r="U31" s="29">
        <f>T31/Hauptstelle!$T$48</f>
        <v>0</v>
      </c>
      <c r="V31" s="29">
        <f t="shared" si="9"/>
        <v>0</v>
      </c>
      <c r="W31" s="16">
        <f t="shared" si="10"/>
        <v>0</v>
      </c>
    </row>
    <row r="32" spans="1:23" x14ac:dyDescent="0.15">
      <c r="A32" s="16" t="s">
        <v>61</v>
      </c>
      <c r="B32" s="30">
        <v>28</v>
      </c>
      <c r="C32" s="30"/>
      <c r="D32" s="16">
        <f t="shared" si="12"/>
        <v>0</v>
      </c>
      <c r="E32" s="30"/>
      <c r="F32" s="47">
        <f>E32/Hauptstelle!$E$51*100</f>
        <v>0</v>
      </c>
      <c r="G32" s="19">
        <v>16.329999999999998</v>
      </c>
      <c r="H32" s="20" t="e">
        <f t="shared" si="1"/>
        <v>#DIV/0!</v>
      </c>
      <c r="I32" s="21" t="e">
        <f t="shared" si="2"/>
        <v>#DIV/0!</v>
      </c>
      <c r="J32" s="22">
        <v>30</v>
      </c>
      <c r="K32" s="23">
        <f t="shared" si="11"/>
        <v>8.5166666666666675</v>
      </c>
      <c r="L32" s="24">
        <f t="shared" si="3"/>
        <v>0</v>
      </c>
      <c r="M32" s="25">
        <f t="shared" si="4"/>
        <v>0</v>
      </c>
      <c r="N32" s="26">
        <f>ROUND(V32*Hauptstelle!$J$55, -2)</f>
        <v>0</v>
      </c>
      <c r="O32" s="27">
        <f t="shared" si="5"/>
        <v>0</v>
      </c>
      <c r="P32" s="24">
        <f t="shared" si="6"/>
        <v>0</v>
      </c>
      <c r="Q32" s="24">
        <f>(P32*(1/Hauptstelle!$J$53))+((L32/100)*Hauptstelle!$J$54)</f>
        <v>0</v>
      </c>
      <c r="R32" s="28">
        <f t="shared" si="7"/>
        <v>0</v>
      </c>
      <c r="S32" s="29">
        <f>R32/Hauptstelle!$R$48</f>
        <v>0</v>
      </c>
      <c r="T32" s="28">
        <f t="shared" si="8"/>
        <v>0</v>
      </c>
      <c r="U32" s="29">
        <f>T32/Hauptstelle!$T$48</f>
        <v>0</v>
      </c>
      <c r="V32" s="29">
        <f t="shared" si="9"/>
        <v>0</v>
      </c>
      <c r="W32" s="16">
        <f t="shared" si="10"/>
        <v>0</v>
      </c>
    </row>
    <row r="33" spans="1:23" x14ac:dyDescent="0.15">
      <c r="A33" s="16" t="s">
        <v>62</v>
      </c>
      <c r="B33" s="30">
        <v>28</v>
      </c>
      <c r="C33" s="30"/>
      <c r="D33" s="16">
        <f t="shared" si="12"/>
        <v>0</v>
      </c>
      <c r="E33" s="30"/>
      <c r="F33" s="47">
        <f>E33/Hauptstelle!$E$51*100</f>
        <v>0</v>
      </c>
      <c r="G33" s="19">
        <v>16.329999999999998</v>
      </c>
      <c r="H33" s="20" t="e">
        <f t="shared" si="1"/>
        <v>#DIV/0!</v>
      </c>
      <c r="I33" s="21" t="e">
        <f t="shared" si="2"/>
        <v>#DIV/0!</v>
      </c>
      <c r="J33" s="22">
        <v>30</v>
      </c>
      <c r="K33" s="23">
        <f t="shared" si="11"/>
        <v>8.5166666666666675</v>
      </c>
      <c r="L33" s="24">
        <f t="shared" si="3"/>
        <v>0</v>
      </c>
      <c r="M33" s="25">
        <f t="shared" si="4"/>
        <v>0</v>
      </c>
      <c r="N33" s="26">
        <f>ROUND(V33*Hauptstelle!$J$55, -2)</f>
        <v>0</v>
      </c>
      <c r="O33" s="27">
        <f t="shared" si="5"/>
        <v>0</v>
      </c>
      <c r="P33" s="24">
        <f t="shared" si="6"/>
        <v>0</v>
      </c>
      <c r="Q33" s="24">
        <f>(P33*(1/Hauptstelle!$J$53))+((L33/100)*Hauptstelle!$J$54)</f>
        <v>0</v>
      </c>
      <c r="R33" s="28">
        <f t="shared" si="7"/>
        <v>0</v>
      </c>
      <c r="S33" s="29">
        <f>R33/Hauptstelle!$R$48</f>
        <v>0</v>
      </c>
      <c r="T33" s="28">
        <f t="shared" si="8"/>
        <v>0</v>
      </c>
      <c r="U33" s="29">
        <f>T33/Hauptstelle!$T$48</f>
        <v>0</v>
      </c>
      <c r="V33" s="29">
        <f t="shared" si="9"/>
        <v>0</v>
      </c>
      <c r="W33" s="16">
        <f t="shared" si="10"/>
        <v>0</v>
      </c>
    </row>
    <row r="34" spans="1:23" x14ac:dyDescent="0.15">
      <c r="A34" s="16" t="s">
        <v>63</v>
      </c>
      <c r="B34" s="30">
        <v>28</v>
      </c>
      <c r="C34" s="30"/>
      <c r="D34" s="16">
        <f t="shared" si="12"/>
        <v>0</v>
      </c>
      <c r="E34" s="30"/>
      <c r="F34" s="47">
        <f>E34/Hauptstelle!$E$51*100</f>
        <v>0</v>
      </c>
      <c r="G34" s="19">
        <v>16.329999999999998</v>
      </c>
      <c r="H34" s="20" t="e">
        <f t="shared" si="1"/>
        <v>#DIV/0!</v>
      </c>
      <c r="I34" s="21" t="e">
        <f t="shared" si="2"/>
        <v>#DIV/0!</v>
      </c>
      <c r="J34" s="22">
        <v>30</v>
      </c>
      <c r="K34" s="23">
        <f t="shared" si="11"/>
        <v>8.5166666666666675</v>
      </c>
      <c r="L34" s="24">
        <f t="shared" si="3"/>
        <v>0</v>
      </c>
      <c r="M34" s="25">
        <f t="shared" si="4"/>
        <v>0</v>
      </c>
      <c r="N34" s="26">
        <f>ROUND(V34*Hauptstelle!$J$55, -2)</f>
        <v>0</v>
      </c>
      <c r="O34" s="27">
        <f t="shared" si="5"/>
        <v>0</v>
      </c>
      <c r="P34" s="24">
        <f t="shared" si="6"/>
        <v>0</v>
      </c>
      <c r="Q34" s="24">
        <f>(P34*(1/Hauptstelle!$J$53))+((L34/100)*Hauptstelle!$J$54)</f>
        <v>0</v>
      </c>
      <c r="R34" s="28">
        <f t="shared" si="7"/>
        <v>0</v>
      </c>
      <c r="S34" s="29">
        <f>R34/Hauptstelle!$R$48</f>
        <v>0</v>
      </c>
      <c r="T34" s="28">
        <f t="shared" si="8"/>
        <v>0</v>
      </c>
      <c r="U34" s="29">
        <f>T34/Hauptstelle!$T$48</f>
        <v>0</v>
      </c>
      <c r="V34" s="29">
        <f t="shared" si="9"/>
        <v>0</v>
      </c>
      <c r="W34" s="16">
        <f t="shared" si="10"/>
        <v>0</v>
      </c>
    </row>
    <row r="35" spans="1:23" x14ac:dyDescent="0.15">
      <c r="A35" s="16" t="s">
        <v>64</v>
      </c>
      <c r="B35" s="30">
        <v>28</v>
      </c>
      <c r="C35" s="30"/>
      <c r="D35" s="16">
        <f t="shared" si="12"/>
        <v>0</v>
      </c>
      <c r="E35" s="30"/>
      <c r="F35" s="47">
        <f>E35/Hauptstelle!$E$51*100</f>
        <v>0</v>
      </c>
      <c r="G35" s="19">
        <v>16.329999999999998</v>
      </c>
      <c r="H35" s="20" t="e">
        <f t="shared" si="1"/>
        <v>#DIV/0!</v>
      </c>
      <c r="I35" s="21" t="e">
        <f t="shared" si="2"/>
        <v>#DIV/0!</v>
      </c>
      <c r="J35" s="22">
        <v>30</v>
      </c>
      <c r="K35" s="23">
        <f t="shared" si="11"/>
        <v>8.5166666666666675</v>
      </c>
      <c r="L35" s="24">
        <f t="shared" si="3"/>
        <v>0</v>
      </c>
      <c r="M35" s="25">
        <f t="shared" si="4"/>
        <v>0</v>
      </c>
      <c r="N35" s="26">
        <f>ROUND(V35*Hauptstelle!$J$55, -2)</f>
        <v>0</v>
      </c>
      <c r="O35" s="27">
        <f t="shared" si="5"/>
        <v>0</v>
      </c>
      <c r="P35" s="24">
        <f t="shared" si="6"/>
        <v>0</v>
      </c>
      <c r="Q35" s="24">
        <f>(P35*(1/Hauptstelle!$J$53))+((L35/100)*Hauptstelle!$J$54)</f>
        <v>0</v>
      </c>
      <c r="R35" s="28">
        <f t="shared" si="7"/>
        <v>0</v>
      </c>
      <c r="S35" s="29">
        <f>R35/Hauptstelle!$R$48</f>
        <v>0</v>
      </c>
      <c r="T35" s="28">
        <f t="shared" si="8"/>
        <v>0</v>
      </c>
      <c r="U35" s="29">
        <f>T35/Hauptstelle!$T$48</f>
        <v>0</v>
      </c>
      <c r="V35" s="29">
        <f t="shared" si="9"/>
        <v>0</v>
      </c>
      <c r="W35" s="16">
        <f t="shared" si="10"/>
        <v>0</v>
      </c>
    </row>
    <row r="36" spans="1:23" x14ac:dyDescent="0.15">
      <c r="A36" s="16" t="s">
        <v>65</v>
      </c>
      <c r="B36" s="30">
        <v>28</v>
      </c>
      <c r="C36" s="30"/>
      <c r="D36" s="16">
        <f t="shared" si="12"/>
        <v>0</v>
      </c>
      <c r="E36" s="30"/>
      <c r="F36" s="47">
        <f>E36/Hauptstelle!$E$51*100</f>
        <v>0</v>
      </c>
      <c r="G36" s="19">
        <v>16.329999999999998</v>
      </c>
      <c r="H36" s="20" t="e">
        <f t="shared" si="1"/>
        <v>#DIV/0!</v>
      </c>
      <c r="I36" s="21" t="e">
        <f t="shared" si="2"/>
        <v>#DIV/0!</v>
      </c>
      <c r="J36" s="22">
        <v>30</v>
      </c>
      <c r="K36" s="23">
        <f t="shared" si="11"/>
        <v>8.5166666666666675</v>
      </c>
      <c r="L36" s="24">
        <f t="shared" si="3"/>
        <v>0</v>
      </c>
      <c r="M36" s="25">
        <f t="shared" si="4"/>
        <v>0</v>
      </c>
      <c r="N36" s="26">
        <f>ROUND(V36*Hauptstelle!$J$55, -2)</f>
        <v>0</v>
      </c>
      <c r="O36" s="27">
        <f t="shared" si="5"/>
        <v>0</v>
      </c>
      <c r="P36" s="24">
        <f t="shared" si="6"/>
        <v>0</v>
      </c>
      <c r="Q36" s="24">
        <f>(P36*(1/Hauptstelle!$J$53))+((L36/100)*Hauptstelle!$J$54)</f>
        <v>0</v>
      </c>
      <c r="R36" s="28">
        <f t="shared" si="7"/>
        <v>0</v>
      </c>
      <c r="S36" s="29">
        <f>R36/Hauptstelle!$R$48</f>
        <v>0</v>
      </c>
      <c r="T36" s="28">
        <f t="shared" si="8"/>
        <v>0</v>
      </c>
      <c r="U36" s="29">
        <f>T36/Hauptstelle!$T$48</f>
        <v>0</v>
      </c>
      <c r="V36" s="29">
        <f t="shared" si="9"/>
        <v>0</v>
      </c>
      <c r="W36" s="16">
        <f t="shared" si="10"/>
        <v>0</v>
      </c>
    </row>
    <row r="37" spans="1:23" x14ac:dyDescent="0.15">
      <c r="A37" s="32" t="s">
        <v>7</v>
      </c>
      <c r="B37" s="32">
        <f>IF(E37=0,SUM(B2:B36)/35,W37/E37)</f>
        <v>28</v>
      </c>
      <c r="C37" s="32">
        <f>SUM(C2:C36)</f>
        <v>11041</v>
      </c>
      <c r="D37" s="32"/>
      <c r="E37" s="32">
        <f>SUM(E2:E36)</f>
        <v>40904</v>
      </c>
      <c r="F37" s="32"/>
      <c r="G37" s="98"/>
      <c r="H37" s="85">
        <f>E37/C37</f>
        <v>3.7047368897744768</v>
      </c>
      <c r="I37" s="78">
        <f t="shared" si="2"/>
        <v>71.580100571593064</v>
      </c>
      <c r="J37" s="99"/>
      <c r="K37" s="99"/>
      <c r="L37" s="41">
        <f>SUM(L2:L36)</f>
        <v>11041</v>
      </c>
      <c r="M37" s="100"/>
      <c r="N37" s="101">
        <f>SUM(N2:N36)</f>
        <v>4400</v>
      </c>
      <c r="O37" s="39">
        <f>SUM(O2:O36)</f>
        <v>9791.2967174980604</v>
      </c>
      <c r="P37" s="40"/>
      <c r="Q37" s="41">
        <f>SUM(P2:P36)</f>
        <v>2093.5588262102997</v>
      </c>
      <c r="R37" s="42">
        <f>SUM(R2:R36)</f>
        <v>12247.3455972929</v>
      </c>
      <c r="S37" s="43"/>
      <c r="T37" s="42">
        <f>SUM(T2:T36)</f>
        <v>552675.54</v>
      </c>
      <c r="U37" s="43"/>
      <c r="V37" s="43"/>
      <c r="W37" s="16">
        <f>SUM(W2:W36)</f>
        <v>1145312</v>
      </c>
    </row>
  </sheetData>
  <phoneticPr fontId="2" type="noConversion"/>
  <pageMargins left="0.78740157499999996" right="0.78740157499999996" top="0.984251969" bottom="0.984251969" header="0.4921259845" footer="0.4921259845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7"/>
  <sheetViews>
    <sheetView zoomScale="125" zoomScaleNormal="125" workbookViewId="0">
      <selection activeCell="C2" sqref="C2"/>
    </sheetView>
  </sheetViews>
  <sheetFormatPr baseColWidth="10" defaultColWidth="11.5" defaultRowHeight="11" x14ac:dyDescent="0.15"/>
  <cols>
    <col min="1" max="1" width="19.33203125" style="93" customWidth="1"/>
    <col min="2" max="2" width="6.1640625" style="93" customWidth="1"/>
    <col min="3" max="3" width="7" style="93" bestFit="1" customWidth="1"/>
    <col min="4" max="4" width="7.1640625" style="93" bestFit="1" customWidth="1"/>
    <col min="5" max="5" width="8" style="93" bestFit="1" customWidth="1"/>
    <col min="6" max="6" width="7.1640625" style="93" bestFit="1" customWidth="1"/>
    <col min="7" max="7" width="7.33203125" style="93" bestFit="1" customWidth="1"/>
    <col min="8" max="8" width="6.33203125" style="93" bestFit="1" customWidth="1"/>
    <col min="9" max="9" width="8.33203125" style="93" bestFit="1" customWidth="1"/>
    <col min="10" max="10" width="12.5" style="93" bestFit="1" customWidth="1"/>
    <col min="11" max="11" width="6.33203125" style="93" bestFit="1" customWidth="1"/>
    <col min="12" max="12" width="7" style="93" bestFit="1" customWidth="1"/>
    <col min="13" max="13" width="6" style="93" bestFit="1" customWidth="1"/>
    <col min="14" max="14" width="14.5" style="93" bestFit="1" customWidth="1"/>
    <col min="15" max="21" width="13.6640625" style="93" bestFit="1" customWidth="1"/>
    <col min="22" max="22" width="13.5" style="93" bestFit="1" customWidth="1"/>
    <col min="23" max="23" width="12.5" style="93" customWidth="1"/>
    <col min="24" max="16384" width="11.5" style="93"/>
  </cols>
  <sheetData>
    <row r="1" spans="1:23" ht="36" x14ac:dyDescent="0.15">
      <c r="A1" s="1" t="s">
        <v>12</v>
      </c>
      <c r="B1" s="91" t="s">
        <v>107</v>
      </c>
      <c r="C1" s="2" t="s">
        <v>38</v>
      </c>
      <c r="D1" s="4" t="s">
        <v>94</v>
      </c>
      <c r="E1" s="3" t="s">
        <v>8</v>
      </c>
      <c r="F1" s="4" t="s">
        <v>94</v>
      </c>
      <c r="G1" s="5" t="s">
        <v>77</v>
      </c>
      <c r="H1" s="6" t="s">
        <v>91</v>
      </c>
      <c r="I1" s="7" t="s">
        <v>89</v>
      </c>
      <c r="J1" s="7" t="s">
        <v>90</v>
      </c>
      <c r="K1" s="7" t="s">
        <v>92</v>
      </c>
      <c r="L1" s="8" t="s">
        <v>93</v>
      </c>
      <c r="M1" s="9" t="s">
        <v>76</v>
      </c>
      <c r="N1" s="92" t="s">
        <v>87</v>
      </c>
      <c r="O1" s="11" t="s">
        <v>79</v>
      </c>
      <c r="P1" s="12" t="s">
        <v>80</v>
      </c>
      <c r="Q1" s="12" t="s">
        <v>81</v>
      </c>
      <c r="R1" s="13" t="s">
        <v>82</v>
      </c>
      <c r="S1" s="14" t="s">
        <v>83</v>
      </c>
      <c r="T1" s="13" t="s">
        <v>84</v>
      </c>
      <c r="U1" s="14" t="s">
        <v>85</v>
      </c>
      <c r="V1" s="14" t="s">
        <v>86</v>
      </c>
      <c r="W1" s="15" t="s">
        <v>108</v>
      </c>
    </row>
    <row r="2" spans="1:23" x14ac:dyDescent="0.15">
      <c r="A2" s="16" t="s">
        <v>0</v>
      </c>
      <c r="B2" s="30">
        <v>28</v>
      </c>
      <c r="C2" s="30">
        <v>1768</v>
      </c>
      <c r="D2" s="47">
        <f>C2/Hauptstelle!$E$51*100</f>
        <v>0.17102202101984457</v>
      </c>
      <c r="E2" s="30">
        <v>4376</v>
      </c>
      <c r="F2" s="47">
        <f>E2/Hauptstelle!$E$51*100</f>
        <v>0.42329884840658361</v>
      </c>
      <c r="G2" s="19">
        <v>19.61</v>
      </c>
      <c r="H2" s="20">
        <f t="shared" ref="H2:H36" si="0">E2/C2</f>
        <v>2.4751131221719458</v>
      </c>
      <c r="I2" s="21">
        <f t="shared" ref="I2:I37" si="1">((365-(H2*B2))*100)/365</f>
        <v>81.012830843612477</v>
      </c>
      <c r="J2" s="22">
        <v>78</v>
      </c>
      <c r="K2" s="23">
        <f>((100-J2)*365)/(100*30)</f>
        <v>2.6766666666666667</v>
      </c>
      <c r="L2" s="24">
        <f t="shared" ref="L2:L36" si="2">IF($O$37=0,"0",(O2/$O$37)*$C$37)</f>
        <v>3360.5567844640746</v>
      </c>
      <c r="M2" s="25">
        <f t="shared" ref="M2:M36" si="3">L2-C2</f>
        <v>1592.5567844640746</v>
      </c>
      <c r="N2" s="26">
        <f>ROUND(V2*Hauptstelle!$J$55, Hauptstelle!W52)</f>
        <v>1600</v>
      </c>
      <c r="O2" s="27">
        <f t="shared" ref="O2:O36" si="4">E2/K2</f>
        <v>1634.8692403486923</v>
      </c>
      <c r="P2" s="24">
        <f t="shared" ref="P2:P36" si="5">IF(M2&lt;0,0,M2)</f>
        <v>1592.5567844640746</v>
      </c>
      <c r="Q2" s="24">
        <f>(P2*(1/Hauptstelle!$J$53))+((L2/100)*Hauptstelle!$J$54)</f>
        <v>327.28351766961123</v>
      </c>
      <c r="R2" s="28">
        <f t="shared" ref="R2:R36" si="6">Q2*G2</f>
        <v>6418.0297815010763</v>
      </c>
      <c r="S2" s="29">
        <f>R2/Hauptstelle!$R$48</f>
        <v>2.7304897781014529E-2</v>
      </c>
      <c r="T2" s="28">
        <f t="shared" ref="T2:T36" si="7">E2*G2</f>
        <v>85813.36</v>
      </c>
      <c r="U2" s="29">
        <f>T2/Hauptstelle!$T$48</f>
        <v>5.4230535813020861E-3</v>
      </c>
      <c r="V2" s="29">
        <f t="shared" ref="V2:V36" si="8">(S2+U2)/2</f>
        <v>1.6363975681158306E-2</v>
      </c>
      <c r="W2" s="16">
        <f t="shared" ref="W2:W36" si="9">B2*E2</f>
        <v>122528</v>
      </c>
    </row>
    <row r="3" spans="1:23" x14ac:dyDescent="0.15">
      <c r="A3" s="16" t="s">
        <v>1</v>
      </c>
      <c r="B3" s="30">
        <v>28</v>
      </c>
      <c r="C3" s="30">
        <v>2456</v>
      </c>
      <c r="D3" s="47">
        <f>C3/Hauptstelle!$E$51*100</f>
        <v>0.2375735767108248</v>
      </c>
      <c r="E3" s="30">
        <v>6609</v>
      </c>
      <c r="F3" s="47">
        <f>E3/Hauptstelle!$E$51*100</f>
        <v>0.63930120866524476</v>
      </c>
      <c r="G3" s="19">
        <v>15.41</v>
      </c>
      <c r="H3" s="20">
        <f t="shared" si="0"/>
        <v>2.6909609120521174</v>
      </c>
      <c r="I3" s="21">
        <f t="shared" si="1"/>
        <v>79.357012181518002</v>
      </c>
      <c r="J3" s="22">
        <v>60</v>
      </c>
      <c r="K3" s="23">
        <f t="shared" ref="K3:K36" si="10">((100-J3)*365)/(100*30)</f>
        <v>4.8666666666666663</v>
      </c>
      <c r="L3" s="24">
        <f t="shared" si="2"/>
        <v>2791.4661525794536</v>
      </c>
      <c r="M3" s="25">
        <f t="shared" si="3"/>
        <v>335.46615257945359</v>
      </c>
      <c r="N3" s="26">
        <f>ROUND(V3*Hauptstelle!$J$55, Hauptstelle!W52)</f>
        <v>900</v>
      </c>
      <c r="O3" s="27">
        <f t="shared" si="4"/>
        <v>1358.013698630137</v>
      </c>
      <c r="P3" s="24">
        <f t="shared" si="5"/>
        <v>335.46615257945359</v>
      </c>
      <c r="Q3" s="24">
        <f>(P3*(1/Hauptstelle!$J$53))+((L3/100)*Hauptstelle!$J$54)</f>
        <v>173.11992288691806</v>
      </c>
      <c r="R3" s="28">
        <f t="shared" si="6"/>
        <v>2667.7780116874073</v>
      </c>
      <c r="S3" s="29">
        <f>R3/Hauptstelle!$R$48</f>
        <v>1.1349808023877058E-2</v>
      </c>
      <c r="T3" s="28">
        <f t="shared" si="7"/>
        <v>101844.69</v>
      </c>
      <c r="U3" s="29">
        <f>T3/Hauptstelle!$T$48</f>
        <v>6.4361681076361629E-3</v>
      </c>
      <c r="V3" s="29">
        <f t="shared" si="8"/>
        <v>8.8929880657566095E-3</v>
      </c>
      <c r="W3" s="16">
        <f t="shared" si="9"/>
        <v>185052</v>
      </c>
    </row>
    <row r="4" spans="1:23" x14ac:dyDescent="0.15">
      <c r="A4" s="16" t="s">
        <v>2</v>
      </c>
      <c r="B4" s="30">
        <v>28</v>
      </c>
      <c r="C4" s="30">
        <v>9865</v>
      </c>
      <c r="D4" s="47">
        <f>C4/Hauptstelle!$E$51*100</f>
        <v>0.95426031524930233</v>
      </c>
      <c r="E4" s="30">
        <v>15648</v>
      </c>
      <c r="F4" s="47">
        <f>E4/Hauptstelle!$E$51*100</f>
        <v>1.5136609643204342</v>
      </c>
      <c r="G4" s="19">
        <v>10.29</v>
      </c>
      <c r="H4" s="20">
        <f t="shared" si="0"/>
        <v>1.5862138874809935</v>
      </c>
      <c r="I4" s="21">
        <f t="shared" si="1"/>
        <v>87.831783876858125</v>
      </c>
      <c r="J4" s="22">
        <v>60</v>
      </c>
      <c r="K4" s="23">
        <f t="shared" si="10"/>
        <v>4.8666666666666663</v>
      </c>
      <c r="L4" s="24">
        <f t="shared" si="2"/>
        <v>6609.2997965748682</v>
      </c>
      <c r="M4" s="25">
        <f t="shared" si="3"/>
        <v>-3255.7002034251318</v>
      </c>
      <c r="N4" s="26">
        <f>ROUND(V4*Hauptstelle!$J$55, Hauptstelle!W52)</f>
        <v>1200</v>
      </c>
      <c r="O4" s="27">
        <f t="shared" si="4"/>
        <v>3215.3424657534251</v>
      </c>
      <c r="P4" s="24">
        <f t="shared" si="5"/>
        <v>0</v>
      </c>
      <c r="Q4" s="24">
        <f>(P4*(1/Hauptstelle!$J$53))+((L4/100)*Hauptstelle!$J$54)</f>
        <v>330.4649898287434</v>
      </c>
      <c r="R4" s="28">
        <f t="shared" si="6"/>
        <v>3400.4847453377693</v>
      </c>
      <c r="S4" s="29">
        <f>R4/Hauptstelle!$R$48</f>
        <v>1.446703919090118E-2</v>
      </c>
      <c r="T4" s="28">
        <f t="shared" si="7"/>
        <v>161017.91999999998</v>
      </c>
      <c r="U4" s="29">
        <f>T4/Hauptstelle!$T$48</f>
        <v>1.0175674367135989E-2</v>
      </c>
      <c r="V4" s="29">
        <f t="shared" si="8"/>
        <v>1.2321356779018584E-2</v>
      </c>
      <c r="W4" s="16">
        <f t="shared" si="9"/>
        <v>438144</v>
      </c>
    </row>
    <row r="5" spans="1:23" x14ac:dyDescent="0.15">
      <c r="A5" s="16" t="s">
        <v>3</v>
      </c>
      <c r="B5" s="30">
        <v>28</v>
      </c>
      <c r="C5" s="30"/>
      <c r="D5" s="47">
        <f>C5/Hauptstelle!$E$51*100</f>
        <v>0</v>
      </c>
      <c r="E5" s="30"/>
      <c r="F5" s="47">
        <f>E5/Hauptstelle!$E$51*100</f>
        <v>0</v>
      </c>
      <c r="G5" s="19">
        <v>12.78</v>
      </c>
      <c r="H5" s="20" t="e">
        <f t="shared" si="0"/>
        <v>#DIV/0!</v>
      </c>
      <c r="I5" s="21" t="e">
        <f t="shared" si="1"/>
        <v>#DIV/0!</v>
      </c>
      <c r="J5" s="22">
        <v>52</v>
      </c>
      <c r="K5" s="23">
        <f t="shared" si="10"/>
        <v>5.84</v>
      </c>
      <c r="L5" s="24">
        <f t="shared" si="2"/>
        <v>0</v>
      </c>
      <c r="M5" s="25">
        <f t="shared" si="3"/>
        <v>0</v>
      </c>
      <c r="N5" s="26">
        <f>ROUND(V5*Hauptstelle!$J$55, Hauptstelle!W52)</f>
        <v>0</v>
      </c>
      <c r="O5" s="27">
        <f t="shared" si="4"/>
        <v>0</v>
      </c>
      <c r="P5" s="24">
        <f t="shared" si="5"/>
        <v>0</v>
      </c>
      <c r="Q5" s="24">
        <f>(P5*(1/Hauptstelle!$J$53))+((L5/100)*Hauptstelle!$J$54)</f>
        <v>0</v>
      </c>
      <c r="R5" s="28">
        <f t="shared" si="6"/>
        <v>0</v>
      </c>
      <c r="S5" s="29">
        <f>R5/Hauptstelle!$R$48</f>
        <v>0</v>
      </c>
      <c r="T5" s="28">
        <f t="shared" si="7"/>
        <v>0</v>
      </c>
      <c r="U5" s="29">
        <f>T5/Hauptstelle!$T$48</f>
        <v>0</v>
      </c>
      <c r="V5" s="29">
        <f t="shared" si="8"/>
        <v>0</v>
      </c>
      <c r="W5" s="16">
        <f t="shared" si="9"/>
        <v>0</v>
      </c>
    </row>
    <row r="6" spans="1:23" x14ac:dyDescent="0.15">
      <c r="A6" s="16" t="s">
        <v>4</v>
      </c>
      <c r="B6" s="30">
        <v>28</v>
      </c>
      <c r="C6" s="30"/>
      <c r="D6" s="47">
        <f>C6/Hauptstelle!$E$51*100</f>
        <v>0</v>
      </c>
      <c r="E6" s="30"/>
      <c r="F6" s="47">
        <f>E6/Hauptstelle!$E$51*100</f>
        <v>0</v>
      </c>
      <c r="G6" s="19">
        <v>51.13</v>
      </c>
      <c r="H6" s="20" t="e">
        <f t="shared" si="0"/>
        <v>#DIV/0!</v>
      </c>
      <c r="I6" s="21" t="e">
        <f t="shared" si="1"/>
        <v>#DIV/0!</v>
      </c>
      <c r="J6" s="22">
        <v>73</v>
      </c>
      <c r="K6" s="23">
        <f t="shared" si="10"/>
        <v>3.2850000000000001</v>
      </c>
      <c r="L6" s="24">
        <f t="shared" si="2"/>
        <v>0</v>
      </c>
      <c r="M6" s="25">
        <f t="shared" si="3"/>
        <v>0</v>
      </c>
      <c r="N6" s="26">
        <f>ROUND(V6*Hauptstelle!$J$55, Hauptstelle!W52)</f>
        <v>0</v>
      </c>
      <c r="O6" s="27">
        <f t="shared" si="4"/>
        <v>0</v>
      </c>
      <c r="P6" s="24">
        <f t="shared" si="5"/>
        <v>0</v>
      </c>
      <c r="Q6" s="24">
        <f>(P6*(1/Hauptstelle!$J$53))+((L6/100)*Hauptstelle!$J$54)</f>
        <v>0</v>
      </c>
      <c r="R6" s="28">
        <f t="shared" si="6"/>
        <v>0</v>
      </c>
      <c r="S6" s="29">
        <f>R6/Hauptstelle!$R$48</f>
        <v>0</v>
      </c>
      <c r="T6" s="28">
        <f t="shared" si="7"/>
        <v>0</v>
      </c>
      <c r="U6" s="29">
        <f>T6/Hauptstelle!$T$48</f>
        <v>0</v>
      </c>
      <c r="V6" s="29">
        <f t="shared" si="8"/>
        <v>0</v>
      </c>
      <c r="W6" s="16">
        <f t="shared" si="9"/>
        <v>0</v>
      </c>
    </row>
    <row r="7" spans="1:23" x14ac:dyDescent="0.15">
      <c r="A7" s="16" t="s">
        <v>40</v>
      </c>
      <c r="B7" s="30">
        <v>28</v>
      </c>
      <c r="C7" s="30"/>
      <c r="D7" s="47">
        <f>C7/Hauptstelle!$E$51*100</f>
        <v>0</v>
      </c>
      <c r="E7" s="30"/>
      <c r="F7" s="47">
        <f>E7/Hauptstelle!$E$51*100</f>
        <v>0</v>
      </c>
      <c r="G7" s="19">
        <v>16.87</v>
      </c>
      <c r="H7" s="20" t="e">
        <f t="shared" si="0"/>
        <v>#DIV/0!</v>
      </c>
      <c r="I7" s="21" t="e">
        <f t="shared" si="1"/>
        <v>#DIV/0!</v>
      </c>
      <c r="J7" s="22">
        <v>50</v>
      </c>
      <c r="K7" s="23">
        <f t="shared" si="10"/>
        <v>6.083333333333333</v>
      </c>
      <c r="L7" s="24">
        <f t="shared" si="2"/>
        <v>0</v>
      </c>
      <c r="M7" s="25">
        <f t="shared" si="3"/>
        <v>0</v>
      </c>
      <c r="N7" s="26">
        <f>ROUND(V7*Hauptstelle!$J$55, Hauptstelle!W52)</f>
        <v>0</v>
      </c>
      <c r="O7" s="27">
        <f t="shared" si="4"/>
        <v>0</v>
      </c>
      <c r="P7" s="24">
        <f t="shared" si="5"/>
        <v>0</v>
      </c>
      <c r="Q7" s="24">
        <f>(P7*(1/Hauptstelle!$J$53))+((L7/100)*Hauptstelle!$J$54)</f>
        <v>0</v>
      </c>
      <c r="R7" s="28">
        <f t="shared" si="6"/>
        <v>0</v>
      </c>
      <c r="S7" s="29">
        <f>R7/Hauptstelle!$R$48</f>
        <v>0</v>
      </c>
      <c r="T7" s="28">
        <f t="shared" si="7"/>
        <v>0</v>
      </c>
      <c r="U7" s="29">
        <f>T7/Hauptstelle!$T$48</f>
        <v>0</v>
      </c>
      <c r="V7" s="29">
        <f t="shared" si="8"/>
        <v>0</v>
      </c>
      <c r="W7" s="16">
        <f t="shared" si="9"/>
        <v>0</v>
      </c>
    </row>
    <row r="8" spans="1:23" x14ac:dyDescent="0.15">
      <c r="A8" s="16" t="s">
        <v>41</v>
      </c>
      <c r="B8" s="30">
        <v>28</v>
      </c>
      <c r="C8" s="30"/>
      <c r="D8" s="47">
        <f>C8/Hauptstelle!$E$51*100</f>
        <v>0</v>
      </c>
      <c r="E8" s="30"/>
      <c r="F8" s="47">
        <f>E8/Hauptstelle!$E$51*100</f>
        <v>0</v>
      </c>
      <c r="G8" s="19">
        <v>50</v>
      </c>
      <c r="H8" s="20" t="e">
        <f t="shared" si="0"/>
        <v>#DIV/0!</v>
      </c>
      <c r="I8" s="21" t="e">
        <f t="shared" si="1"/>
        <v>#DIV/0!</v>
      </c>
      <c r="J8" s="22">
        <v>50</v>
      </c>
      <c r="K8" s="23">
        <f t="shared" si="10"/>
        <v>6.083333333333333</v>
      </c>
      <c r="L8" s="24">
        <f t="shared" si="2"/>
        <v>0</v>
      </c>
      <c r="M8" s="25">
        <f t="shared" si="3"/>
        <v>0</v>
      </c>
      <c r="N8" s="26">
        <f>ROUND(V8*Hauptstelle!$J$55, Hauptstelle!W52)</f>
        <v>0</v>
      </c>
      <c r="O8" s="27">
        <f t="shared" si="4"/>
        <v>0</v>
      </c>
      <c r="P8" s="24">
        <f t="shared" si="5"/>
        <v>0</v>
      </c>
      <c r="Q8" s="24">
        <f>(P8*(1/Hauptstelle!$J$53))+((L8/100)*Hauptstelle!$J$54)</f>
        <v>0</v>
      </c>
      <c r="R8" s="28">
        <f t="shared" si="6"/>
        <v>0</v>
      </c>
      <c r="S8" s="29">
        <f>R8/Hauptstelle!$R$48</f>
        <v>0</v>
      </c>
      <c r="T8" s="28">
        <f t="shared" si="7"/>
        <v>0</v>
      </c>
      <c r="U8" s="29">
        <f>T8/Hauptstelle!$T$48</f>
        <v>0</v>
      </c>
      <c r="V8" s="29">
        <f t="shared" si="8"/>
        <v>0</v>
      </c>
      <c r="W8" s="16">
        <f t="shared" si="9"/>
        <v>0</v>
      </c>
    </row>
    <row r="9" spans="1:23" x14ac:dyDescent="0.15">
      <c r="A9" s="16" t="s">
        <v>42</v>
      </c>
      <c r="B9" s="30">
        <v>28</v>
      </c>
      <c r="C9" s="30"/>
      <c r="D9" s="47">
        <f>C9/Hauptstelle!$E$51*100</f>
        <v>0</v>
      </c>
      <c r="E9" s="30"/>
      <c r="F9" s="47">
        <f>E9/Hauptstelle!$E$51*100</f>
        <v>0</v>
      </c>
      <c r="G9" s="19">
        <v>9</v>
      </c>
      <c r="H9" s="20" t="e">
        <f t="shared" si="0"/>
        <v>#DIV/0!</v>
      </c>
      <c r="I9" s="21" t="e">
        <f t="shared" si="1"/>
        <v>#DIV/0!</v>
      </c>
      <c r="J9" s="22">
        <v>47</v>
      </c>
      <c r="K9" s="23">
        <f t="shared" si="10"/>
        <v>6.4483333333333333</v>
      </c>
      <c r="L9" s="24">
        <f t="shared" si="2"/>
        <v>0</v>
      </c>
      <c r="M9" s="25">
        <f t="shared" si="3"/>
        <v>0</v>
      </c>
      <c r="N9" s="26">
        <f>ROUND(V9*Hauptstelle!$J$55, Hauptstelle!W52)</f>
        <v>0</v>
      </c>
      <c r="O9" s="27">
        <f t="shared" si="4"/>
        <v>0</v>
      </c>
      <c r="P9" s="24">
        <f t="shared" si="5"/>
        <v>0</v>
      </c>
      <c r="Q9" s="24">
        <f>(P9*(1/Hauptstelle!$J$53))+((L9/100)*Hauptstelle!$J$54)</f>
        <v>0</v>
      </c>
      <c r="R9" s="28">
        <f t="shared" si="6"/>
        <v>0</v>
      </c>
      <c r="S9" s="29">
        <f>R9/Hauptstelle!$R$48</f>
        <v>0</v>
      </c>
      <c r="T9" s="28">
        <f t="shared" si="7"/>
        <v>0</v>
      </c>
      <c r="U9" s="29">
        <f>T9/Hauptstelle!$T$48</f>
        <v>0</v>
      </c>
      <c r="V9" s="29">
        <f t="shared" si="8"/>
        <v>0</v>
      </c>
      <c r="W9" s="16">
        <f t="shared" si="9"/>
        <v>0</v>
      </c>
    </row>
    <row r="10" spans="1:23" x14ac:dyDescent="0.15">
      <c r="A10" s="16" t="s">
        <v>43</v>
      </c>
      <c r="B10" s="30">
        <v>28</v>
      </c>
      <c r="C10" s="30">
        <v>1234</v>
      </c>
      <c r="D10" s="47">
        <f>C10/Hauptstelle!$E$51*100</f>
        <v>0.11936717982946166</v>
      </c>
      <c r="E10" s="30">
        <v>3412</v>
      </c>
      <c r="F10" s="47">
        <f>E10/Hauptstelle!$E$51*100</f>
        <v>0.33004928490933799</v>
      </c>
      <c r="G10" s="19">
        <v>7.16</v>
      </c>
      <c r="H10" s="20">
        <f t="shared" si="0"/>
        <v>2.764991896272285</v>
      </c>
      <c r="I10" s="21">
        <f t="shared" si="1"/>
        <v>78.789103261472874</v>
      </c>
      <c r="J10" s="22">
        <v>50</v>
      </c>
      <c r="K10" s="23">
        <f t="shared" si="10"/>
        <v>6.083333333333333</v>
      </c>
      <c r="L10" s="24">
        <f t="shared" si="2"/>
        <v>1152.9105780119346</v>
      </c>
      <c r="M10" s="25">
        <f t="shared" si="3"/>
        <v>-81.089421988065396</v>
      </c>
      <c r="N10" s="26">
        <f>ROUND(V10*Hauptstelle!$J$55, Hauptstelle!W52)</f>
        <v>200</v>
      </c>
      <c r="O10" s="27">
        <f t="shared" si="4"/>
        <v>560.8767123287671</v>
      </c>
      <c r="P10" s="24">
        <f t="shared" si="5"/>
        <v>0</v>
      </c>
      <c r="Q10" s="24">
        <f>(P10*(1/Hauptstelle!$J$53))+((L10/100)*Hauptstelle!$J$54)</f>
        <v>57.64552890059673</v>
      </c>
      <c r="R10" s="28">
        <f t="shared" si="6"/>
        <v>412.74198692827258</v>
      </c>
      <c r="S10" s="29">
        <f>R10/Hauptstelle!$R$48</f>
        <v>1.7559715592926821E-3</v>
      </c>
      <c r="T10" s="28">
        <f t="shared" si="7"/>
        <v>24429.920000000002</v>
      </c>
      <c r="U10" s="29">
        <f>T10/Hauptstelle!$T$48</f>
        <v>1.5438710842568509E-3</v>
      </c>
      <c r="V10" s="29">
        <f t="shared" si="8"/>
        <v>1.6499213217747665E-3</v>
      </c>
      <c r="W10" s="16">
        <f t="shared" si="9"/>
        <v>95536</v>
      </c>
    </row>
    <row r="11" spans="1:23" x14ac:dyDescent="0.15">
      <c r="A11" s="16" t="s">
        <v>44</v>
      </c>
      <c r="B11" s="30">
        <v>28</v>
      </c>
      <c r="C11" s="30">
        <v>321</v>
      </c>
      <c r="D11" s="47">
        <f>C11/Hauptstelle!$E$51*100</f>
        <v>3.1050943861634674E-2</v>
      </c>
      <c r="E11" s="30">
        <v>893</v>
      </c>
      <c r="F11" s="47">
        <f>E11/Hauptstelle!$E$51*100</f>
        <v>8.6381597720996142E-2</v>
      </c>
      <c r="G11" s="19">
        <v>30</v>
      </c>
      <c r="H11" s="20">
        <f t="shared" si="0"/>
        <v>2.781931464174455</v>
      </c>
      <c r="I11" s="21">
        <f t="shared" si="1"/>
        <v>78.659155891264462</v>
      </c>
      <c r="J11" s="22">
        <v>50</v>
      </c>
      <c r="K11" s="23">
        <f t="shared" si="10"/>
        <v>6.083333333333333</v>
      </c>
      <c r="L11" s="24">
        <f t="shared" si="2"/>
        <v>301.74359500722676</v>
      </c>
      <c r="M11" s="25">
        <f t="shared" si="3"/>
        <v>-19.256404992773241</v>
      </c>
      <c r="N11" s="26">
        <f>ROUND(V11*Hauptstelle!$J$55, Hauptstelle!W52)</f>
        <v>200</v>
      </c>
      <c r="O11" s="27">
        <f t="shared" si="4"/>
        <v>146.79452054794521</v>
      </c>
      <c r="P11" s="24">
        <f t="shared" si="5"/>
        <v>0</v>
      </c>
      <c r="Q11" s="24">
        <f>(P11*(1/Hauptstelle!$J$53))+((L11/100)*Hauptstelle!$J$54)</f>
        <v>15.087179750361337</v>
      </c>
      <c r="R11" s="28">
        <f t="shared" si="6"/>
        <v>452.61539251084008</v>
      </c>
      <c r="S11" s="29">
        <f>R11/Hauptstelle!$R$48</f>
        <v>1.9256091740558689E-3</v>
      </c>
      <c r="T11" s="28">
        <f t="shared" si="7"/>
        <v>26790</v>
      </c>
      <c r="U11" s="29">
        <f>T11/Hauptstelle!$T$48</f>
        <v>1.6930184931936343E-3</v>
      </c>
      <c r="V11" s="29">
        <f t="shared" si="8"/>
        <v>1.8093138336247516E-3</v>
      </c>
      <c r="W11" s="16">
        <f t="shared" si="9"/>
        <v>25004</v>
      </c>
    </row>
    <row r="12" spans="1:23" x14ac:dyDescent="0.15">
      <c r="A12" s="16" t="s">
        <v>45</v>
      </c>
      <c r="B12" s="30">
        <v>28</v>
      </c>
      <c r="C12" s="30">
        <v>839</v>
      </c>
      <c r="D12" s="47">
        <f>C12/Hauptstelle!$E$51*100</f>
        <v>8.1158074454552934E-2</v>
      </c>
      <c r="E12" s="30">
        <v>7346</v>
      </c>
      <c r="F12" s="47">
        <f>E12/Hauptstelle!$E$51*100</f>
        <v>0.71059262806096046</v>
      </c>
      <c r="G12" s="19">
        <v>6</v>
      </c>
      <c r="H12" s="20">
        <f t="shared" si="0"/>
        <v>8.7556615017878432</v>
      </c>
      <c r="I12" s="21">
        <f t="shared" si="1"/>
        <v>32.833281630120652</v>
      </c>
      <c r="J12" s="22">
        <v>47</v>
      </c>
      <c r="K12" s="23">
        <f t="shared" si="10"/>
        <v>6.4483333333333333</v>
      </c>
      <c r="L12" s="24">
        <f t="shared" si="2"/>
        <v>2341.7021793436243</v>
      </c>
      <c r="M12" s="25">
        <f t="shared" si="3"/>
        <v>1502.7021793436243</v>
      </c>
      <c r="N12" s="26">
        <f>ROUND(V12*Hauptstelle!$J$55, Hauptstelle!W52)</f>
        <v>500</v>
      </c>
      <c r="O12" s="27">
        <f t="shared" si="4"/>
        <v>1139.2090979581287</v>
      </c>
      <c r="P12" s="24">
        <f t="shared" si="5"/>
        <v>1502.7021793436243</v>
      </c>
      <c r="Q12" s="24">
        <f>(P12*(1/Hauptstelle!$J$53))+((L12/100)*Hauptstelle!$J$54)</f>
        <v>267.35532690154366</v>
      </c>
      <c r="R12" s="28">
        <f t="shared" si="6"/>
        <v>1604.131961409262</v>
      </c>
      <c r="S12" s="29">
        <f>R12/Hauptstelle!$R$48</f>
        <v>6.8246269844036084E-3</v>
      </c>
      <c r="T12" s="28">
        <f t="shared" si="7"/>
        <v>44076</v>
      </c>
      <c r="U12" s="29">
        <f>T12/Hauptstelle!$T$48</f>
        <v>2.7854230349385078E-3</v>
      </c>
      <c r="V12" s="29">
        <f t="shared" si="8"/>
        <v>4.8050250096710583E-3</v>
      </c>
      <c r="W12" s="16">
        <f t="shared" si="9"/>
        <v>205688</v>
      </c>
    </row>
    <row r="13" spans="1:23" x14ac:dyDescent="0.15">
      <c r="A13" s="16" t="s">
        <v>46</v>
      </c>
      <c r="B13" s="30">
        <v>28</v>
      </c>
      <c r="C13" s="30"/>
      <c r="D13" s="47">
        <f>C13/Hauptstelle!$E$51*100</f>
        <v>0</v>
      </c>
      <c r="E13" s="30"/>
      <c r="F13" s="47">
        <f>E13/Hauptstelle!$E$51*100</f>
        <v>0</v>
      </c>
      <c r="G13" s="19">
        <v>30</v>
      </c>
      <c r="H13" s="20" t="e">
        <f t="shared" si="0"/>
        <v>#DIV/0!</v>
      </c>
      <c r="I13" s="21" t="e">
        <f t="shared" si="1"/>
        <v>#DIV/0!</v>
      </c>
      <c r="J13" s="22">
        <v>73</v>
      </c>
      <c r="K13" s="23">
        <f t="shared" si="10"/>
        <v>3.2850000000000001</v>
      </c>
      <c r="L13" s="24">
        <f t="shared" si="2"/>
        <v>0</v>
      </c>
      <c r="M13" s="25">
        <f t="shared" si="3"/>
        <v>0</v>
      </c>
      <c r="N13" s="26">
        <f>ROUND(V13*Hauptstelle!$J$55, Hauptstelle!W52)</f>
        <v>0</v>
      </c>
      <c r="O13" s="27">
        <f t="shared" si="4"/>
        <v>0</v>
      </c>
      <c r="P13" s="24">
        <f t="shared" si="5"/>
        <v>0</v>
      </c>
      <c r="Q13" s="24">
        <f>(P13*(1/Hauptstelle!$J$53))+((L13/100)*Hauptstelle!$J$54)</f>
        <v>0</v>
      </c>
      <c r="R13" s="28">
        <f t="shared" si="6"/>
        <v>0</v>
      </c>
      <c r="S13" s="29">
        <f>R13/Hauptstelle!$R$48</f>
        <v>0</v>
      </c>
      <c r="T13" s="28">
        <f t="shared" si="7"/>
        <v>0</v>
      </c>
      <c r="U13" s="29">
        <f>T13/Hauptstelle!$T$48</f>
        <v>0</v>
      </c>
      <c r="V13" s="29">
        <f t="shared" si="8"/>
        <v>0</v>
      </c>
      <c r="W13" s="16">
        <f t="shared" si="9"/>
        <v>0</v>
      </c>
    </row>
    <row r="14" spans="1:23" x14ac:dyDescent="0.15">
      <c r="A14" s="16" t="s">
        <v>47</v>
      </c>
      <c r="B14" s="30">
        <v>28</v>
      </c>
      <c r="C14" s="30"/>
      <c r="D14" s="47">
        <f>C14/Hauptstelle!$E$51*100</f>
        <v>0</v>
      </c>
      <c r="E14" s="30"/>
      <c r="F14" s="47">
        <f>E14/Hauptstelle!$E$51*100</f>
        <v>0</v>
      </c>
      <c r="G14" s="19">
        <v>15</v>
      </c>
      <c r="H14" s="20" t="e">
        <f t="shared" si="0"/>
        <v>#DIV/0!</v>
      </c>
      <c r="I14" s="21" t="e">
        <f t="shared" si="1"/>
        <v>#DIV/0!</v>
      </c>
      <c r="J14" s="22">
        <v>60</v>
      </c>
      <c r="K14" s="23">
        <f t="shared" si="10"/>
        <v>4.8666666666666663</v>
      </c>
      <c r="L14" s="24">
        <f t="shared" si="2"/>
        <v>0</v>
      </c>
      <c r="M14" s="25">
        <f t="shared" si="3"/>
        <v>0</v>
      </c>
      <c r="N14" s="26">
        <f>ROUND(V14*Hauptstelle!$J$55, Hauptstelle!W52)</f>
        <v>0</v>
      </c>
      <c r="O14" s="27">
        <f t="shared" si="4"/>
        <v>0</v>
      </c>
      <c r="P14" s="24">
        <f t="shared" si="5"/>
        <v>0</v>
      </c>
      <c r="Q14" s="24">
        <f>(P14*(1/Hauptstelle!$J$53))+((L14/100)*Hauptstelle!$J$54)</f>
        <v>0</v>
      </c>
      <c r="R14" s="28">
        <f t="shared" si="6"/>
        <v>0</v>
      </c>
      <c r="S14" s="29">
        <f>R14/Hauptstelle!$R$48</f>
        <v>0</v>
      </c>
      <c r="T14" s="28">
        <f t="shared" si="7"/>
        <v>0</v>
      </c>
      <c r="U14" s="29">
        <f>T14/Hauptstelle!$T$48</f>
        <v>0</v>
      </c>
      <c r="V14" s="29">
        <f t="shared" si="8"/>
        <v>0</v>
      </c>
      <c r="W14" s="16">
        <f t="shared" si="9"/>
        <v>0</v>
      </c>
    </row>
    <row r="15" spans="1:23" x14ac:dyDescent="0.15">
      <c r="A15" s="16" t="s">
        <v>48</v>
      </c>
      <c r="B15" s="30">
        <v>7</v>
      </c>
      <c r="C15" s="30"/>
      <c r="D15" s="47">
        <f>C15/Hauptstelle!$E$51*100</f>
        <v>0</v>
      </c>
      <c r="E15" s="30"/>
      <c r="F15" s="47">
        <f>E15/Hauptstelle!$E$51*100</f>
        <v>0</v>
      </c>
      <c r="G15" s="19">
        <v>35</v>
      </c>
      <c r="H15" s="20" t="e">
        <f t="shared" si="0"/>
        <v>#DIV/0!</v>
      </c>
      <c r="I15" s="21" t="e">
        <f t="shared" si="1"/>
        <v>#DIV/0!</v>
      </c>
      <c r="J15" s="22">
        <v>35</v>
      </c>
      <c r="K15" s="23">
        <f t="shared" si="10"/>
        <v>7.9083333333333332</v>
      </c>
      <c r="L15" s="24">
        <f t="shared" si="2"/>
        <v>0</v>
      </c>
      <c r="M15" s="25">
        <f t="shared" si="3"/>
        <v>0</v>
      </c>
      <c r="N15" s="26">
        <f>ROUND(V15*Hauptstelle!$J$55, Hauptstelle!W52)</f>
        <v>0</v>
      </c>
      <c r="O15" s="27">
        <f t="shared" si="4"/>
        <v>0</v>
      </c>
      <c r="P15" s="24">
        <f t="shared" si="5"/>
        <v>0</v>
      </c>
      <c r="Q15" s="24">
        <f>(P15*(1/Hauptstelle!$J$53))+((L15/100)*Hauptstelle!$J$54)</f>
        <v>0</v>
      </c>
      <c r="R15" s="28">
        <f t="shared" si="6"/>
        <v>0</v>
      </c>
      <c r="S15" s="29">
        <f>R15/Hauptstelle!$R$48</f>
        <v>0</v>
      </c>
      <c r="T15" s="28">
        <f t="shared" si="7"/>
        <v>0</v>
      </c>
      <c r="U15" s="29">
        <f>T15/Hauptstelle!$T$48</f>
        <v>0</v>
      </c>
      <c r="V15" s="29">
        <f t="shared" si="8"/>
        <v>0</v>
      </c>
      <c r="W15" s="16">
        <f t="shared" si="9"/>
        <v>0</v>
      </c>
    </row>
    <row r="16" spans="1:23" x14ac:dyDescent="0.15">
      <c r="A16" s="16" t="s">
        <v>49</v>
      </c>
      <c r="B16" s="30">
        <v>28</v>
      </c>
      <c r="C16" s="30">
        <v>637</v>
      </c>
      <c r="D16" s="47">
        <f>C16/Hauptstelle!$E$51*100</f>
        <v>6.1618228161561643E-2</v>
      </c>
      <c r="E16" s="30">
        <v>1783</v>
      </c>
      <c r="F16" s="47">
        <f>E16/Hauptstelle!$E$51*100</f>
        <v>0.17247299970496766</v>
      </c>
      <c r="G16" s="19">
        <v>20.45</v>
      </c>
      <c r="H16" s="20">
        <f t="shared" si="0"/>
        <v>2.7990580847723705</v>
      </c>
      <c r="I16" s="21">
        <f t="shared" si="1"/>
        <v>78.527773596266741</v>
      </c>
      <c r="J16" s="22">
        <v>35</v>
      </c>
      <c r="K16" s="23">
        <f t="shared" si="10"/>
        <v>7.9083333333333332</v>
      </c>
      <c r="L16" s="24">
        <f t="shared" si="2"/>
        <v>463.44114902048875</v>
      </c>
      <c r="M16" s="25">
        <f t="shared" si="3"/>
        <v>-173.55885097951125</v>
      </c>
      <c r="N16" s="26">
        <f>ROUND(V16*Hauptstelle!$J$55, Hauptstelle!W52)</f>
        <v>200</v>
      </c>
      <c r="O16" s="27">
        <f t="shared" si="4"/>
        <v>225.45837723919917</v>
      </c>
      <c r="P16" s="24">
        <f t="shared" si="5"/>
        <v>0</v>
      </c>
      <c r="Q16" s="24">
        <f>(P16*(1/Hauptstelle!$J$53))+((L16/100)*Hauptstelle!$J$54)</f>
        <v>23.172057451024436</v>
      </c>
      <c r="R16" s="28">
        <f t="shared" si="6"/>
        <v>473.86857487344969</v>
      </c>
      <c r="S16" s="29">
        <f>R16/Hauptstelle!$R$48</f>
        <v>2.016028818664715E-3</v>
      </c>
      <c r="T16" s="28">
        <f t="shared" si="7"/>
        <v>36462.35</v>
      </c>
      <c r="U16" s="29">
        <f>T16/Hauptstelle!$T$48</f>
        <v>2.30427147649492E-3</v>
      </c>
      <c r="V16" s="29">
        <f t="shared" si="8"/>
        <v>2.1601501475798177E-3</v>
      </c>
      <c r="W16" s="16">
        <f t="shared" si="9"/>
        <v>49924</v>
      </c>
    </row>
    <row r="17" spans="1:23" x14ac:dyDescent="0.15">
      <c r="A17" s="16" t="s">
        <v>5</v>
      </c>
      <c r="B17" s="30">
        <v>56</v>
      </c>
      <c r="C17" s="30"/>
      <c r="D17" s="47">
        <f>C17/Hauptstelle!$E$51*100</f>
        <v>0</v>
      </c>
      <c r="E17" s="30"/>
      <c r="F17" s="47">
        <f>E17/Hauptstelle!$E$51*100</f>
        <v>0</v>
      </c>
      <c r="G17" s="19">
        <v>30</v>
      </c>
      <c r="H17" s="20" t="e">
        <f t="shared" si="0"/>
        <v>#DIV/0!</v>
      </c>
      <c r="I17" s="21" t="e">
        <f t="shared" si="1"/>
        <v>#DIV/0!</v>
      </c>
      <c r="J17" s="22">
        <v>78</v>
      </c>
      <c r="K17" s="23">
        <f t="shared" si="10"/>
        <v>2.6766666666666667</v>
      </c>
      <c r="L17" s="24">
        <f t="shared" si="2"/>
        <v>0</v>
      </c>
      <c r="M17" s="25">
        <f t="shared" si="3"/>
        <v>0</v>
      </c>
      <c r="N17" s="26">
        <f>ROUND(V17*Hauptstelle!$J$55, Hauptstelle!W52)</f>
        <v>0</v>
      </c>
      <c r="O17" s="27">
        <f t="shared" si="4"/>
        <v>0</v>
      </c>
      <c r="P17" s="24">
        <f t="shared" si="5"/>
        <v>0</v>
      </c>
      <c r="Q17" s="24">
        <f>(P17*(1/Hauptstelle!$J$53))+((L17/100)*Hauptstelle!$J$54)</f>
        <v>0</v>
      </c>
      <c r="R17" s="28">
        <f t="shared" si="6"/>
        <v>0</v>
      </c>
      <c r="S17" s="29">
        <f>R17/Hauptstelle!$R$48</f>
        <v>0</v>
      </c>
      <c r="T17" s="28">
        <f t="shared" si="7"/>
        <v>0</v>
      </c>
      <c r="U17" s="29">
        <f>T17/Hauptstelle!$T$48</f>
        <v>0</v>
      </c>
      <c r="V17" s="29">
        <f t="shared" si="8"/>
        <v>0</v>
      </c>
      <c r="W17" s="16">
        <f t="shared" si="9"/>
        <v>0</v>
      </c>
    </row>
    <row r="18" spans="1:23" x14ac:dyDescent="0.15">
      <c r="A18" s="16" t="s">
        <v>50</v>
      </c>
      <c r="B18" s="30">
        <v>28</v>
      </c>
      <c r="C18" s="30"/>
      <c r="D18" s="47">
        <f>C18/Hauptstelle!$E$51*100</f>
        <v>0</v>
      </c>
      <c r="E18" s="30"/>
      <c r="F18" s="47">
        <f>E18/Hauptstelle!$E$51*100</f>
        <v>0</v>
      </c>
      <c r="G18" s="19">
        <v>50</v>
      </c>
      <c r="H18" s="20" t="e">
        <f t="shared" si="0"/>
        <v>#DIV/0!</v>
      </c>
      <c r="I18" s="21" t="e">
        <f t="shared" si="1"/>
        <v>#DIV/0!</v>
      </c>
      <c r="J18" s="22">
        <v>73</v>
      </c>
      <c r="K18" s="23">
        <f t="shared" si="10"/>
        <v>3.2850000000000001</v>
      </c>
      <c r="L18" s="24">
        <f t="shared" si="2"/>
        <v>0</v>
      </c>
      <c r="M18" s="25">
        <f t="shared" si="3"/>
        <v>0</v>
      </c>
      <c r="N18" s="26">
        <f>ROUND(V18*Hauptstelle!$J$55, Hauptstelle!W52)</f>
        <v>0</v>
      </c>
      <c r="O18" s="27">
        <f t="shared" si="4"/>
        <v>0</v>
      </c>
      <c r="P18" s="24">
        <f t="shared" si="5"/>
        <v>0</v>
      </c>
      <c r="Q18" s="24">
        <f>(P18*(1/Hauptstelle!$J$53))+((L18/100)*Hauptstelle!$J$54)</f>
        <v>0</v>
      </c>
      <c r="R18" s="28">
        <f t="shared" si="6"/>
        <v>0</v>
      </c>
      <c r="S18" s="29">
        <f>R18/Hauptstelle!$R$48</f>
        <v>0</v>
      </c>
      <c r="T18" s="28">
        <f t="shared" si="7"/>
        <v>0</v>
      </c>
      <c r="U18" s="29">
        <f>T18/Hauptstelle!$T$48</f>
        <v>0</v>
      </c>
      <c r="V18" s="29">
        <f t="shared" si="8"/>
        <v>0</v>
      </c>
      <c r="W18" s="16">
        <f t="shared" si="9"/>
        <v>0</v>
      </c>
    </row>
    <row r="19" spans="1:23" x14ac:dyDescent="0.15">
      <c r="A19" s="16" t="s">
        <v>52</v>
      </c>
      <c r="B19" s="30">
        <v>28</v>
      </c>
      <c r="C19" s="30"/>
      <c r="D19" s="47">
        <f>C19/Hauptstelle!$E$51*100</f>
        <v>0</v>
      </c>
      <c r="E19" s="30"/>
      <c r="F19" s="47">
        <f>E19/Hauptstelle!$E$51*100</f>
        <v>0</v>
      </c>
      <c r="G19" s="19">
        <v>17</v>
      </c>
      <c r="H19" s="20" t="e">
        <f t="shared" si="0"/>
        <v>#DIV/0!</v>
      </c>
      <c r="I19" s="21" t="e">
        <f t="shared" si="1"/>
        <v>#DIV/0!</v>
      </c>
      <c r="J19" s="22">
        <v>44</v>
      </c>
      <c r="K19" s="23">
        <f t="shared" si="10"/>
        <v>6.8133333333333335</v>
      </c>
      <c r="L19" s="24">
        <f t="shared" si="2"/>
        <v>0</v>
      </c>
      <c r="M19" s="25">
        <f t="shared" si="3"/>
        <v>0</v>
      </c>
      <c r="N19" s="26">
        <f>ROUND(V19*Hauptstelle!$J$55, Hauptstelle!W52)</f>
        <v>0</v>
      </c>
      <c r="O19" s="27">
        <f t="shared" si="4"/>
        <v>0</v>
      </c>
      <c r="P19" s="24">
        <f t="shared" si="5"/>
        <v>0</v>
      </c>
      <c r="Q19" s="24">
        <f>(P19*(1/Hauptstelle!$J$53))+((L19/100)*Hauptstelle!$J$54)</f>
        <v>0</v>
      </c>
      <c r="R19" s="28">
        <f t="shared" si="6"/>
        <v>0</v>
      </c>
      <c r="S19" s="29">
        <f>R19/Hauptstelle!$R$48</f>
        <v>0</v>
      </c>
      <c r="T19" s="28">
        <f t="shared" si="7"/>
        <v>0</v>
      </c>
      <c r="U19" s="29">
        <f>T19/Hauptstelle!$T$48</f>
        <v>0</v>
      </c>
      <c r="V19" s="29">
        <f t="shared" si="8"/>
        <v>0</v>
      </c>
      <c r="W19" s="16">
        <f t="shared" si="9"/>
        <v>0</v>
      </c>
    </row>
    <row r="20" spans="1:23" x14ac:dyDescent="0.15">
      <c r="A20" s="16" t="s">
        <v>53</v>
      </c>
      <c r="B20" s="30">
        <v>28</v>
      </c>
      <c r="C20" s="30"/>
      <c r="D20" s="47">
        <f>C20/Hauptstelle!$E$51*100</f>
        <v>0</v>
      </c>
      <c r="E20" s="30"/>
      <c r="F20" s="47">
        <f>E20/Hauptstelle!$E$51*100</f>
        <v>0</v>
      </c>
      <c r="G20" s="19">
        <v>25</v>
      </c>
      <c r="H20" s="20" t="e">
        <f t="shared" si="0"/>
        <v>#DIV/0!</v>
      </c>
      <c r="I20" s="21" t="e">
        <f t="shared" si="1"/>
        <v>#DIV/0!</v>
      </c>
      <c r="J20" s="22">
        <v>50</v>
      </c>
      <c r="K20" s="23">
        <f t="shared" si="10"/>
        <v>6.083333333333333</v>
      </c>
      <c r="L20" s="24">
        <f t="shared" si="2"/>
        <v>0</v>
      </c>
      <c r="M20" s="25">
        <f t="shared" si="3"/>
        <v>0</v>
      </c>
      <c r="N20" s="26">
        <f>ROUND(V20*Hauptstelle!$J$55, Hauptstelle!W52)</f>
        <v>0</v>
      </c>
      <c r="O20" s="27">
        <f t="shared" si="4"/>
        <v>0</v>
      </c>
      <c r="P20" s="24">
        <f t="shared" si="5"/>
        <v>0</v>
      </c>
      <c r="Q20" s="24">
        <f>(P20*(1/Hauptstelle!$J$53))+((L20/100)*Hauptstelle!$J$54)</f>
        <v>0</v>
      </c>
      <c r="R20" s="28">
        <f t="shared" si="6"/>
        <v>0</v>
      </c>
      <c r="S20" s="29">
        <f>R20/Hauptstelle!$R$48</f>
        <v>0</v>
      </c>
      <c r="T20" s="28">
        <f t="shared" si="7"/>
        <v>0</v>
      </c>
      <c r="U20" s="29">
        <f>T20/Hauptstelle!$T$48</f>
        <v>0</v>
      </c>
      <c r="V20" s="29">
        <f t="shared" si="8"/>
        <v>0</v>
      </c>
      <c r="W20" s="16">
        <f t="shared" si="9"/>
        <v>0</v>
      </c>
    </row>
    <row r="21" spans="1:23" x14ac:dyDescent="0.15">
      <c r="A21" s="16" t="s">
        <v>51</v>
      </c>
      <c r="B21" s="30">
        <v>28</v>
      </c>
      <c r="C21" s="30">
        <v>117</v>
      </c>
      <c r="D21" s="47">
        <f>C21/Hauptstelle!$E$51*100</f>
        <v>1.13176337439603E-2</v>
      </c>
      <c r="E21" s="30">
        <v>345</v>
      </c>
      <c r="F21" s="47">
        <f>E21/Hauptstelle!$E$51*100</f>
        <v>3.337250975783166E-2</v>
      </c>
      <c r="G21" s="19">
        <v>25</v>
      </c>
      <c r="H21" s="20">
        <f t="shared" si="0"/>
        <v>2.9487179487179489</v>
      </c>
      <c r="I21" s="21">
        <f t="shared" si="1"/>
        <v>77.379697927643136</v>
      </c>
      <c r="J21" s="22">
        <v>73</v>
      </c>
      <c r="K21" s="23">
        <f t="shared" si="10"/>
        <v>3.2850000000000001</v>
      </c>
      <c r="L21" s="24">
        <f t="shared" si="2"/>
        <v>215.87976499832698</v>
      </c>
      <c r="M21" s="25">
        <f t="shared" si="3"/>
        <v>98.879764998326976</v>
      </c>
      <c r="N21" s="26">
        <f>ROUND(V21*Hauptstelle!$J$55, Hauptstelle!W52)</f>
        <v>100</v>
      </c>
      <c r="O21" s="27">
        <f t="shared" si="4"/>
        <v>105.02283105022831</v>
      </c>
      <c r="P21" s="24">
        <f t="shared" si="5"/>
        <v>98.879764998326976</v>
      </c>
      <c r="Q21" s="24">
        <f>(P21*(1/Hauptstelle!$J$53))+((L21/100)*Hauptstelle!$J$54)</f>
        <v>20.681964749749049</v>
      </c>
      <c r="R21" s="28">
        <f t="shared" si="6"/>
        <v>517.04911874372624</v>
      </c>
      <c r="S21" s="29">
        <f>R21/Hauptstelle!$R$48</f>
        <v>2.199736338985812E-3</v>
      </c>
      <c r="T21" s="28">
        <f t="shared" si="7"/>
        <v>8625</v>
      </c>
      <c r="U21" s="29">
        <f>T21/Hauptstelle!$T$48</f>
        <v>5.4506474444923842E-4</v>
      </c>
      <c r="V21" s="29">
        <f t="shared" si="8"/>
        <v>1.3724005417175252E-3</v>
      </c>
      <c r="W21" s="16">
        <f t="shared" si="9"/>
        <v>9660</v>
      </c>
    </row>
    <row r="22" spans="1:23" x14ac:dyDescent="0.15">
      <c r="A22" s="16" t="s">
        <v>54</v>
      </c>
      <c r="B22" s="30">
        <v>28</v>
      </c>
      <c r="C22" s="30"/>
      <c r="D22" s="47">
        <f>C22/Hauptstelle!$E$51*100</f>
        <v>0</v>
      </c>
      <c r="E22" s="30"/>
      <c r="F22" s="47">
        <f>E22/Hauptstelle!$E$51*100</f>
        <v>0</v>
      </c>
      <c r="G22" s="19">
        <v>8</v>
      </c>
      <c r="H22" s="20" t="e">
        <f t="shared" si="0"/>
        <v>#DIV/0!</v>
      </c>
      <c r="I22" s="21" t="e">
        <f t="shared" si="1"/>
        <v>#DIV/0!</v>
      </c>
      <c r="J22" s="22">
        <v>44</v>
      </c>
      <c r="K22" s="23">
        <f t="shared" si="10"/>
        <v>6.8133333333333335</v>
      </c>
      <c r="L22" s="24">
        <f t="shared" si="2"/>
        <v>0</v>
      </c>
      <c r="M22" s="25">
        <f t="shared" si="3"/>
        <v>0</v>
      </c>
      <c r="N22" s="26">
        <f>ROUND(V22*Hauptstelle!$J$55, Hauptstelle!W52)</f>
        <v>0</v>
      </c>
      <c r="O22" s="27">
        <f t="shared" si="4"/>
        <v>0</v>
      </c>
      <c r="P22" s="24">
        <f t="shared" si="5"/>
        <v>0</v>
      </c>
      <c r="Q22" s="24">
        <f>(P22*(1/Hauptstelle!$J$53))+((L22/100)*Hauptstelle!$J$54)</f>
        <v>0</v>
      </c>
      <c r="R22" s="28">
        <f t="shared" si="6"/>
        <v>0</v>
      </c>
      <c r="S22" s="29">
        <f>R22/Hauptstelle!$R$48</f>
        <v>0</v>
      </c>
      <c r="T22" s="28">
        <f t="shared" si="7"/>
        <v>0</v>
      </c>
      <c r="U22" s="29">
        <f>T22/Hauptstelle!$T$48</f>
        <v>0</v>
      </c>
      <c r="V22" s="29">
        <f t="shared" si="8"/>
        <v>0</v>
      </c>
      <c r="W22" s="16">
        <f t="shared" si="9"/>
        <v>0</v>
      </c>
    </row>
    <row r="23" spans="1:23" x14ac:dyDescent="0.15">
      <c r="A23" s="16" t="s">
        <v>55</v>
      </c>
      <c r="B23" s="30">
        <v>28</v>
      </c>
      <c r="C23" s="30"/>
      <c r="D23" s="47">
        <f>C23/Hauptstelle!$E$51*100</f>
        <v>0</v>
      </c>
      <c r="E23" s="30"/>
      <c r="F23" s="47">
        <f>E23/Hauptstelle!$E$51*100</f>
        <v>0</v>
      </c>
      <c r="G23" s="19">
        <v>16</v>
      </c>
      <c r="H23" s="20" t="e">
        <f t="shared" si="0"/>
        <v>#DIV/0!</v>
      </c>
      <c r="I23" s="21" t="e">
        <f t="shared" si="1"/>
        <v>#DIV/0!</v>
      </c>
      <c r="J23" s="22">
        <v>50</v>
      </c>
      <c r="K23" s="23">
        <f t="shared" si="10"/>
        <v>6.083333333333333</v>
      </c>
      <c r="L23" s="24">
        <f t="shared" si="2"/>
        <v>0</v>
      </c>
      <c r="M23" s="25">
        <f t="shared" si="3"/>
        <v>0</v>
      </c>
      <c r="N23" s="26">
        <f>ROUND(V23*Hauptstelle!$J$55, Hauptstelle!W52)</f>
        <v>0</v>
      </c>
      <c r="O23" s="27">
        <f t="shared" si="4"/>
        <v>0</v>
      </c>
      <c r="P23" s="24">
        <f t="shared" si="5"/>
        <v>0</v>
      </c>
      <c r="Q23" s="24">
        <f>(P23*(1/Hauptstelle!$J$53))+((L23/100)*Hauptstelle!$J$54)</f>
        <v>0</v>
      </c>
      <c r="R23" s="28">
        <f t="shared" si="6"/>
        <v>0</v>
      </c>
      <c r="S23" s="29">
        <f>R23/Hauptstelle!$R$48</f>
        <v>0</v>
      </c>
      <c r="T23" s="28">
        <f t="shared" si="7"/>
        <v>0</v>
      </c>
      <c r="U23" s="29">
        <f>T23/Hauptstelle!$T$48</f>
        <v>0</v>
      </c>
      <c r="V23" s="29">
        <f t="shared" si="8"/>
        <v>0</v>
      </c>
      <c r="W23" s="16">
        <f t="shared" si="9"/>
        <v>0</v>
      </c>
    </row>
    <row r="24" spans="1:23" x14ac:dyDescent="0.15">
      <c r="A24" s="16" t="s">
        <v>6</v>
      </c>
      <c r="B24" s="30">
        <v>28</v>
      </c>
      <c r="C24" s="30"/>
      <c r="D24" s="47">
        <f>C24/Hauptstelle!$E$51*100</f>
        <v>0</v>
      </c>
      <c r="E24" s="30"/>
      <c r="F24" s="47">
        <f>E24/Hauptstelle!$E$51*100</f>
        <v>0</v>
      </c>
      <c r="G24" s="19">
        <v>7.67</v>
      </c>
      <c r="H24" s="20" t="e">
        <f t="shared" si="0"/>
        <v>#DIV/0!</v>
      </c>
      <c r="I24" s="21" t="e">
        <f t="shared" si="1"/>
        <v>#DIV/0!</v>
      </c>
      <c r="J24" s="22">
        <v>78</v>
      </c>
      <c r="K24" s="23">
        <f t="shared" si="10"/>
        <v>2.6766666666666667</v>
      </c>
      <c r="L24" s="24">
        <f t="shared" si="2"/>
        <v>0</v>
      </c>
      <c r="M24" s="25">
        <f t="shared" si="3"/>
        <v>0</v>
      </c>
      <c r="N24" s="26">
        <f>ROUND(V24*Hauptstelle!$J$55, Hauptstelle!W52)</f>
        <v>0</v>
      </c>
      <c r="O24" s="27">
        <f t="shared" si="4"/>
        <v>0</v>
      </c>
      <c r="P24" s="24">
        <f t="shared" si="5"/>
        <v>0</v>
      </c>
      <c r="Q24" s="24">
        <f>(P24*(1/Hauptstelle!$J$53))+((L24/100)*Hauptstelle!$J$54)</f>
        <v>0</v>
      </c>
      <c r="R24" s="28">
        <f t="shared" si="6"/>
        <v>0</v>
      </c>
      <c r="S24" s="29">
        <f>R24/Hauptstelle!$R$48</f>
        <v>0</v>
      </c>
      <c r="T24" s="28">
        <f t="shared" si="7"/>
        <v>0</v>
      </c>
      <c r="U24" s="29">
        <f>T24/Hauptstelle!$T$48</f>
        <v>0</v>
      </c>
      <c r="V24" s="29">
        <f t="shared" si="8"/>
        <v>0</v>
      </c>
      <c r="W24" s="16">
        <f t="shared" si="9"/>
        <v>0</v>
      </c>
    </row>
    <row r="25" spans="1:23" x14ac:dyDescent="0.15">
      <c r="A25" s="16" t="s">
        <v>66</v>
      </c>
      <c r="B25" s="30">
        <v>28</v>
      </c>
      <c r="C25" s="30"/>
      <c r="D25" s="47">
        <f>C25/Hauptstelle!$E$51*100</f>
        <v>0</v>
      </c>
      <c r="E25" s="30"/>
      <c r="F25" s="47">
        <f>E25/Hauptstelle!$E$51*100</f>
        <v>0</v>
      </c>
      <c r="G25" s="19">
        <v>10</v>
      </c>
      <c r="H25" s="20" t="e">
        <f t="shared" si="0"/>
        <v>#DIV/0!</v>
      </c>
      <c r="I25" s="21" t="e">
        <f t="shared" si="1"/>
        <v>#DIV/0!</v>
      </c>
      <c r="J25" s="22">
        <v>70</v>
      </c>
      <c r="K25" s="23">
        <f t="shared" si="10"/>
        <v>3.65</v>
      </c>
      <c r="L25" s="24">
        <f t="shared" si="2"/>
        <v>0</v>
      </c>
      <c r="M25" s="25">
        <f t="shared" si="3"/>
        <v>0</v>
      </c>
      <c r="N25" s="26">
        <f>ROUND(V25*Hauptstelle!$J$55, Hauptstelle!W52)</f>
        <v>0</v>
      </c>
      <c r="O25" s="27">
        <f t="shared" si="4"/>
        <v>0</v>
      </c>
      <c r="P25" s="24">
        <f t="shared" si="5"/>
        <v>0</v>
      </c>
      <c r="Q25" s="24">
        <f>(P25*(1/Hauptstelle!$J$53))+((L25/100)*Hauptstelle!$J$54)</f>
        <v>0</v>
      </c>
      <c r="R25" s="28">
        <f t="shared" si="6"/>
        <v>0</v>
      </c>
      <c r="S25" s="29">
        <f>R25/Hauptstelle!$R$48</f>
        <v>0</v>
      </c>
      <c r="T25" s="28">
        <f t="shared" si="7"/>
        <v>0</v>
      </c>
      <c r="U25" s="29">
        <f>T25/Hauptstelle!$T$48</f>
        <v>0</v>
      </c>
      <c r="V25" s="29">
        <f t="shared" si="8"/>
        <v>0</v>
      </c>
      <c r="W25" s="16">
        <f t="shared" si="9"/>
        <v>0</v>
      </c>
    </row>
    <row r="26" spans="1:23" x14ac:dyDescent="0.15">
      <c r="A26" s="16" t="s">
        <v>67</v>
      </c>
      <c r="B26" s="30">
        <v>28</v>
      </c>
      <c r="C26" s="30"/>
      <c r="D26" s="47">
        <f>C26/Hauptstelle!$E$51*100</f>
        <v>0</v>
      </c>
      <c r="E26" s="30"/>
      <c r="F26" s="47">
        <f>E26/Hauptstelle!$E$51*100</f>
        <v>0</v>
      </c>
      <c r="G26" s="19">
        <v>10</v>
      </c>
      <c r="H26" s="20" t="e">
        <f t="shared" si="0"/>
        <v>#DIV/0!</v>
      </c>
      <c r="I26" s="21" t="e">
        <f t="shared" si="1"/>
        <v>#DIV/0!</v>
      </c>
      <c r="J26" s="22">
        <v>70</v>
      </c>
      <c r="K26" s="23">
        <f t="shared" si="10"/>
        <v>3.65</v>
      </c>
      <c r="L26" s="24">
        <f t="shared" si="2"/>
        <v>0</v>
      </c>
      <c r="M26" s="25">
        <f t="shared" si="3"/>
        <v>0</v>
      </c>
      <c r="N26" s="26">
        <f>ROUND(V26*Hauptstelle!$J$55, Hauptstelle!W52)</f>
        <v>0</v>
      </c>
      <c r="O26" s="27">
        <f t="shared" si="4"/>
        <v>0</v>
      </c>
      <c r="P26" s="24">
        <f t="shared" si="5"/>
        <v>0</v>
      </c>
      <c r="Q26" s="24">
        <f>(P26*(1/Hauptstelle!$J$53))+((L26/100)*Hauptstelle!$J$54)</f>
        <v>0</v>
      </c>
      <c r="R26" s="28">
        <f t="shared" si="6"/>
        <v>0</v>
      </c>
      <c r="S26" s="29">
        <f>R26/Hauptstelle!$R$48</f>
        <v>0</v>
      </c>
      <c r="T26" s="28">
        <f t="shared" si="7"/>
        <v>0</v>
      </c>
      <c r="U26" s="29">
        <f>T26/Hauptstelle!$T$48</f>
        <v>0</v>
      </c>
      <c r="V26" s="29">
        <f t="shared" si="8"/>
        <v>0</v>
      </c>
      <c r="W26" s="16">
        <f t="shared" si="9"/>
        <v>0</v>
      </c>
    </row>
    <row r="27" spans="1:23" x14ac:dyDescent="0.15">
      <c r="A27" s="16" t="s">
        <v>56</v>
      </c>
      <c r="B27" s="30">
        <v>28</v>
      </c>
      <c r="C27" s="30"/>
      <c r="D27" s="47">
        <f>C27/Hauptstelle!$E$51*100</f>
        <v>0</v>
      </c>
      <c r="E27" s="30"/>
      <c r="F27" s="47">
        <f>E27/Hauptstelle!$E$51*100</f>
        <v>0</v>
      </c>
      <c r="G27" s="19">
        <v>16.329999999999998</v>
      </c>
      <c r="H27" s="20" t="e">
        <f t="shared" si="0"/>
        <v>#DIV/0!</v>
      </c>
      <c r="I27" s="21" t="e">
        <f t="shared" si="1"/>
        <v>#DIV/0!</v>
      </c>
      <c r="J27" s="22">
        <v>30</v>
      </c>
      <c r="K27" s="23">
        <f t="shared" si="10"/>
        <v>8.5166666666666675</v>
      </c>
      <c r="L27" s="24">
        <f t="shared" si="2"/>
        <v>0</v>
      </c>
      <c r="M27" s="25">
        <f t="shared" si="3"/>
        <v>0</v>
      </c>
      <c r="N27" s="26">
        <f>ROUND(V27*Hauptstelle!$J$55, Hauptstelle!W52)</f>
        <v>0</v>
      </c>
      <c r="O27" s="27">
        <f t="shared" si="4"/>
        <v>0</v>
      </c>
      <c r="P27" s="24">
        <f t="shared" si="5"/>
        <v>0</v>
      </c>
      <c r="Q27" s="24">
        <f>(P27*(1/Hauptstelle!$J$53))+((L27/100)*Hauptstelle!$J$54)</f>
        <v>0</v>
      </c>
      <c r="R27" s="28">
        <f t="shared" si="6"/>
        <v>0</v>
      </c>
      <c r="S27" s="29">
        <f>R27/Hauptstelle!$R$48</f>
        <v>0</v>
      </c>
      <c r="T27" s="28">
        <f t="shared" si="7"/>
        <v>0</v>
      </c>
      <c r="U27" s="29">
        <f>T27/Hauptstelle!$T$48</f>
        <v>0</v>
      </c>
      <c r="V27" s="29">
        <f t="shared" si="8"/>
        <v>0</v>
      </c>
      <c r="W27" s="16">
        <f t="shared" si="9"/>
        <v>0</v>
      </c>
    </row>
    <row r="28" spans="1:23" x14ac:dyDescent="0.15">
      <c r="A28" s="16" t="s">
        <v>57</v>
      </c>
      <c r="B28" s="30">
        <v>28</v>
      </c>
      <c r="C28" s="30"/>
      <c r="D28" s="47">
        <f>C28/Hauptstelle!$E$51*100</f>
        <v>0</v>
      </c>
      <c r="E28" s="30"/>
      <c r="F28" s="47">
        <f>E28/Hauptstelle!$E$51*100</f>
        <v>0</v>
      </c>
      <c r="G28" s="19">
        <v>16.329999999999998</v>
      </c>
      <c r="H28" s="20" t="e">
        <f t="shared" si="0"/>
        <v>#DIV/0!</v>
      </c>
      <c r="I28" s="21" t="e">
        <f t="shared" si="1"/>
        <v>#DIV/0!</v>
      </c>
      <c r="J28" s="22">
        <v>30</v>
      </c>
      <c r="K28" s="23">
        <f t="shared" si="10"/>
        <v>8.5166666666666675</v>
      </c>
      <c r="L28" s="24">
        <f t="shared" si="2"/>
        <v>0</v>
      </c>
      <c r="M28" s="25">
        <f t="shared" si="3"/>
        <v>0</v>
      </c>
      <c r="N28" s="26">
        <f>ROUND(V28*Hauptstelle!$J$55, Hauptstelle!W52)</f>
        <v>0</v>
      </c>
      <c r="O28" s="27">
        <f t="shared" si="4"/>
        <v>0</v>
      </c>
      <c r="P28" s="24">
        <f t="shared" si="5"/>
        <v>0</v>
      </c>
      <c r="Q28" s="24">
        <f>(P28*(1/Hauptstelle!$J$53))+((L28/100)*Hauptstelle!$J$54)</f>
        <v>0</v>
      </c>
      <c r="R28" s="28">
        <f t="shared" si="6"/>
        <v>0</v>
      </c>
      <c r="S28" s="29">
        <f>R28/Hauptstelle!$R$48</f>
        <v>0</v>
      </c>
      <c r="T28" s="28">
        <f t="shared" si="7"/>
        <v>0</v>
      </c>
      <c r="U28" s="29">
        <f>T28/Hauptstelle!$T$48</f>
        <v>0</v>
      </c>
      <c r="V28" s="29">
        <f t="shared" si="8"/>
        <v>0</v>
      </c>
      <c r="W28" s="16">
        <f t="shared" si="9"/>
        <v>0</v>
      </c>
    </row>
    <row r="29" spans="1:23" x14ac:dyDescent="0.15">
      <c r="A29" s="16" t="s">
        <v>58</v>
      </c>
      <c r="B29" s="30">
        <v>28</v>
      </c>
      <c r="C29" s="30"/>
      <c r="D29" s="47">
        <f>C29/Hauptstelle!$E$51*100</f>
        <v>0</v>
      </c>
      <c r="E29" s="30"/>
      <c r="F29" s="47">
        <f>E29/Hauptstelle!$E$51*100</f>
        <v>0</v>
      </c>
      <c r="G29" s="19">
        <v>16.329999999999998</v>
      </c>
      <c r="H29" s="20" t="e">
        <f t="shared" si="0"/>
        <v>#DIV/0!</v>
      </c>
      <c r="I29" s="21" t="e">
        <f t="shared" si="1"/>
        <v>#DIV/0!</v>
      </c>
      <c r="J29" s="22">
        <v>30</v>
      </c>
      <c r="K29" s="23">
        <f t="shared" si="10"/>
        <v>8.5166666666666675</v>
      </c>
      <c r="L29" s="24">
        <f t="shared" si="2"/>
        <v>0</v>
      </c>
      <c r="M29" s="25">
        <f t="shared" si="3"/>
        <v>0</v>
      </c>
      <c r="N29" s="26">
        <f>ROUND(V29*Hauptstelle!$J$55, Hauptstelle!W52)</f>
        <v>0</v>
      </c>
      <c r="O29" s="27">
        <f t="shared" si="4"/>
        <v>0</v>
      </c>
      <c r="P29" s="24">
        <f t="shared" si="5"/>
        <v>0</v>
      </c>
      <c r="Q29" s="24">
        <f>(P29*(1/Hauptstelle!$J$53))+((L29/100)*Hauptstelle!$J$54)</f>
        <v>0</v>
      </c>
      <c r="R29" s="28">
        <f t="shared" si="6"/>
        <v>0</v>
      </c>
      <c r="S29" s="29">
        <f>R29/Hauptstelle!$R$48</f>
        <v>0</v>
      </c>
      <c r="T29" s="28">
        <f t="shared" si="7"/>
        <v>0</v>
      </c>
      <c r="U29" s="29">
        <f>T29/Hauptstelle!$T$48</f>
        <v>0</v>
      </c>
      <c r="V29" s="29">
        <f t="shared" si="8"/>
        <v>0</v>
      </c>
      <c r="W29" s="16">
        <f t="shared" si="9"/>
        <v>0</v>
      </c>
    </row>
    <row r="30" spans="1:23" x14ac:dyDescent="0.15">
      <c r="A30" s="16" t="s">
        <v>59</v>
      </c>
      <c r="B30" s="30">
        <v>28</v>
      </c>
      <c r="C30" s="30"/>
      <c r="D30" s="47">
        <f>C30/Hauptstelle!$E$51*100</f>
        <v>0</v>
      </c>
      <c r="E30" s="30"/>
      <c r="F30" s="47">
        <f>E30/Hauptstelle!$E$51*100</f>
        <v>0</v>
      </c>
      <c r="G30" s="19">
        <v>16.329999999999998</v>
      </c>
      <c r="H30" s="20" t="e">
        <f t="shared" si="0"/>
        <v>#DIV/0!</v>
      </c>
      <c r="I30" s="21" t="e">
        <f t="shared" si="1"/>
        <v>#DIV/0!</v>
      </c>
      <c r="J30" s="22">
        <v>30</v>
      </c>
      <c r="K30" s="23">
        <f t="shared" si="10"/>
        <v>8.5166666666666675</v>
      </c>
      <c r="L30" s="24">
        <f t="shared" si="2"/>
        <v>0</v>
      </c>
      <c r="M30" s="25">
        <f t="shared" si="3"/>
        <v>0</v>
      </c>
      <c r="N30" s="26">
        <f>ROUND(V30*Hauptstelle!$J$55, Hauptstelle!W52)</f>
        <v>0</v>
      </c>
      <c r="O30" s="27">
        <f t="shared" si="4"/>
        <v>0</v>
      </c>
      <c r="P30" s="24">
        <f t="shared" si="5"/>
        <v>0</v>
      </c>
      <c r="Q30" s="24">
        <f>(P30*(1/Hauptstelle!$J$53))+((L30/100)*Hauptstelle!$J$54)</f>
        <v>0</v>
      </c>
      <c r="R30" s="28">
        <f t="shared" si="6"/>
        <v>0</v>
      </c>
      <c r="S30" s="29">
        <f>R30/Hauptstelle!$R$48</f>
        <v>0</v>
      </c>
      <c r="T30" s="28">
        <f t="shared" si="7"/>
        <v>0</v>
      </c>
      <c r="U30" s="29">
        <f>T30/Hauptstelle!$T$48</f>
        <v>0</v>
      </c>
      <c r="V30" s="29">
        <f t="shared" si="8"/>
        <v>0</v>
      </c>
      <c r="W30" s="16">
        <f t="shared" si="9"/>
        <v>0</v>
      </c>
    </row>
    <row r="31" spans="1:23" x14ac:dyDescent="0.15">
      <c r="A31" s="16" t="s">
        <v>60</v>
      </c>
      <c r="B31" s="30">
        <v>28</v>
      </c>
      <c r="C31" s="30"/>
      <c r="D31" s="47">
        <f>C31/Hauptstelle!$E$51*100</f>
        <v>0</v>
      </c>
      <c r="E31" s="30"/>
      <c r="F31" s="47">
        <f>E31/Hauptstelle!$E$51*100</f>
        <v>0</v>
      </c>
      <c r="G31" s="19">
        <v>16.329999999999998</v>
      </c>
      <c r="H31" s="20" t="e">
        <f t="shared" si="0"/>
        <v>#DIV/0!</v>
      </c>
      <c r="I31" s="21" t="e">
        <f t="shared" si="1"/>
        <v>#DIV/0!</v>
      </c>
      <c r="J31" s="22">
        <v>30</v>
      </c>
      <c r="K31" s="23">
        <f t="shared" si="10"/>
        <v>8.5166666666666675</v>
      </c>
      <c r="L31" s="24">
        <f t="shared" si="2"/>
        <v>0</v>
      </c>
      <c r="M31" s="25">
        <f t="shared" si="3"/>
        <v>0</v>
      </c>
      <c r="N31" s="26">
        <f>ROUND(V31*Hauptstelle!$J$55, Hauptstelle!W52)</f>
        <v>0</v>
      </c>
      <c r="O31" s="27">
        <f t="shared" si="4"/>
        <v>0</v>
      </c>
      <c r="P31" s="24">
        <f t="shared" si="5"/>
        <v>0</v>
      </c>
      <c r="Q31" s="24">
        <f>(P31*(1/Hauptstelle!$J$53))+((L31/100)*Hauptstelle!$J$54)</f>
        <v>0</v>
      </c>
      <c r="R31" s="28">
        <f t="shared" si="6"/>
        <v>0</v>
      </c>
      <c r="S31" s="29">
        <f>R31/Hauptstelle!$R$48</f>
        <v>0</v>
      </c>
      <c r="T31" s="28">
        <f t="shared" si="7"/>
        <v>0</v>
      </c>
      <c r="U31" s="29">
        <f>T31/Hauptstelle!$T$48</f>
        <v>0</v>
      </c>
      <c r="V31" s="29">
        <f t="shared" si="8"/>
        <v>0</v>
      </c>
      <c r="W31" s="16">
        <f t="shared" si="9"/>
        <v>0</v>
      </c>
    </row>
    <row r="32" spans="1:23" x14ac:dyDescent="0.15">
      <c r="A32" s="16" t="s">
        <v>61</v>
      </c>
      <c r="B32" s="30">
        <v>28</v>
      </c>
      <c r="C32" s="30"/>
      <c r="D32" s="47">
        <f>C32/Hauptstelle!$E$51*100</f>
        <v>0</v>
      </c>
      <c r="E32" s="30"/>
      <c r="F32" s="47">
        <f>E32/Hauptstelle!$E$51*100</f>
        <v>0</v>
      </c>
      <c r="G32" s="19">
        <v>16.329999999999998</v>
      </c>
      <c r="H32" s="20" t="e">
        <f t="shared" si="0"/>
        <v>#DIV/0!</v>
      </c>
      <c r="I32" s="21" t="e">
        <f t="shared" si="1"/>
        <v>#DIV/0!</v>
      </c>
      <c r="J32" s="22">
        <v>30</v>
      </c>
      <c r="K32" s="23">
        <f t="shared" si="10"/>
        <v>8.5166666666666675</v>
      </c>
      <c r="L32" s="24">
        <f t="shared" si="2"/>
        <v>0</v>
      </c>
      <c r="M32" s="25">
        <f t="shared" si="3"/>
        <v>0</v>
      </c>
      <c r="N32" s="26">
        <f>ROUND(V32*Hauptstelle!$J$55, Hauptstelle!W52)</f>
        <v>0</v>
      </c>
      <c r="O32" s="27">
        <f t="shared" si="4"/>
        <v>0</v>
      </c>
      <c r="P32" s="24">
        <f t="shared" si="5"/>
        <v>0</v>
      </c>
      <c r="Q32" s="24">
        <f>(P32*(1/Hauptstelle!$J$53))+((L32/100)*Hauptstelle!$J$54)</f>
        <v>0</v>
      </c>
      <c r="R32" s="28">
        <f t="shared" si="6"/>
        <v>0</v>
      </c>
      <c r="S32" s="29">
        <f>R32/Hauptstelle!$R$48</f>
        <v>0</v>
      </c>
      <c r="T32" s="28">
        <f t="shared" si="7"/>
        <v>0</v>
      </c>
      <c r="U32" s="29">
        <f>T32/Hauptstelle!$T$48</f>
        <v>0</v>
      </c>
      <c r="V32" s="29">
        <f t="shared" si="8"/>
        <v>0</v>
      </c>
      <c r="W32" s="16">
        <f t="shared" si="9"/>
        <v>0</v>
      </c>
    </row>
    <row r="33" spans="1:23" x14ac:dyDescent="0.15">
      <c r="A33" s="16" t="s">
        <v>62</v>
      </c>
      <c r="B33" s="30">
        <v>28</v>
      </c>
      <c r="C33" s="30"/>
      <c r="D33" s="47">
        <f>C33/Hauptstelle!$E$51*100</f>
        <v>0</v>
      </c>
      <c r="E33" s="30"/>
      <c r="F33" s="47">
        <f>E33/Hauptstelle!$E$51*100</f>
        <v>0</v>
      </c>
      <c r="G33" s="19">
        <v>16.329999999999998</v>
      </c>
      <c r="H33" s="20" t="e">
        <f t="shared" si="0"/>
        <v>#DIV/0!</v>
      </c>
      <c r="I33" s="21" t="e">
        <f t="shared" si="1"/>
        <v>#DIV/0!</v>
      </c>
      <c r="J33" s="22">
        <v>30</v>
      </c>
      <c r="K33" s="23">
        <f t="shared" si="10"/>
        <v>8.5166666666666675</v>
      </c>
      <c r="L33" s="24">
        <f t="shared" si="2"/>
        <v>0</v>
      </c>
      <c r="M33" s="25">
        <f t="shared" si="3"/>
        <v>0</v>
      </c>
      <c r="N33" s="26">
        <f>ROUND(V33*Hauptstelle!$J$55, Hauptstelle!W52)</f>
        <v>0</v>
      </c>
      <c r="O33" s="27">
        <f t="shared" si="4"/>
        <v>0</v>
      </c>
      <c r="P33" s="24">
        <f t="shared" si="5"/>
        <v>0</v>
      </c>
      <c r="Q33" s="24">
        <f>(P33*(1/Hauptstelle!$J$53))+((L33/100)*Hauptstelle!$J$54)</f>
        <v>0</v>
      </c>
      <c r="R33" s="28">
        <f t="shared" si="6"/>
        <v>0</v>
      </c>
      <c r="S33" s="29">
        <f>R33/Hauptstelle!$R$48</f>
        <v>0</v>
      </c>
      <c r="T33" s="28">
        <f t="shared" si="7"/>
        <v>0</v>
      </c>
      <c r="U33" s="29">
        <f>T33/Hauptstelle!$T$48</f>
        <v>0</v>
      </c>
      <c r="V33" s="29">
        <f t="shared" si="8"/>
        <v>0</v>
      </c>
      <c r="W33" s="16">
        <f t="shared" si="9"/>
        <v>0</v>
      </c>
    </row>
    <row r="34" spans="1:23" x14ac:dyDescent="0.15">
      <c r="A34" s="16" t="s">
        <v>63</v>
      </c>
      <c r="B34" s="30">
        <v>28</v>
      </c>
      <c r="C34" s="30"/>
      <c r="D34" s="47">
        <f>C34/Hauptstelle!$E$51*100</f>
        <v>0</v>
      </c>
      <c r="E34" s="30"/>
      <c r="F34" s="47">
        <f>E34/Hauptstelle!$E$51*100</f>
        <v>0</v>
      </c>
      <c r="G34" s="19">
        <v>16.329999999999998</v>
      </c>
      <c r="H34" s="20" t="e">
        <f t="shared" si="0"/>
        <v>#DIV/0!</v>
      </c>
      <c r="I34" s="21" t="e">
        <f t="shared" si="1"/>
        <v>#DIV/0!</v>
      </c>
      <c r="J34" s="22">
        <v>30</v>
      </c>
      <c r="K34" s="23">
        <f t="shared" si="10"/>
        <v>8.5166666666666675</v>
      </c>
      <c r="L34" s="24">
        <f t="shared" si="2"/>
        <v>0</v>
      </c>
      <c r="M34" s="25">
        <f t="shared" si="3"/>
        <v>0</v>
      </c>
      <c r="N34" s="26">
        <f>ROUND(V34*Hauptstelle!$J$55, Hauptstelle!W52)</f>
        <v>0</v>
      </c>
      <c r="O34" s="27">
        <f t="shared" si="4"/>
        <v>0</v>
      </c>
      <c r="P34" s="24">
        <f t="shared" si="5"/>
        <v>0</v>
      </c>
      <c r="Q34" s="24">
        <f>(P34*(1/Hauptstelle!$J$53))+((L34/100)*Hauptstelle!$J$54)</f>
        <v>0</v>
      </c>
      <c r="R34" s="28">
        <f t="shared" si="6"/>
        <v>0</v>
      </c>
      <c r="S34" s="29">
        <f>R34/Hauptstelle!$R$48</f>
        <v>0</v>
      </c>
      <c r="T34" s="28">
        <f t="shared" si="7"/>
        <v>0</v>
      </c>
      <c r="U34" s="29">
        <f>T34/Hauptstelle!$T$48</f>
        <v>0</v>
      </c>
      <c r="V34" s="29">
        <f t="shared" si="8"/>
        <v>0</v>
      </c>
      <c r="W34" s="16">
        <f t="shared" si="9"/>
        <v>0</v>
      </c>
    </row>
    <row r="35" spans="1:23" x14ac:dyDescent="0.15">
      <c r="A35" s="16" t="s">
        <v>64</v>
      </c>
      <c r="B35" s="30">
        <v>28</v>
      </c>
      <c r="C35" s="30"/>
      <c r="D35" s="47">
        <f>C35/Hauptstelle!$E$51*100</f>
        <v>0</v>
      </c>
      <c r="E35" s="30"/>
      <c r="F35" s="47">
        <f>E35/Hauptstelle!$E$51*100</f>
        <v>0</v>
      </c>
      <c r="G35" s="19">
        <v>16.329999999999998</v>
      </c>
      <c r="H35" s="20" t="e">
        <f t="shared" si="0"/>
        <v>#DIV/0!</v>
      </c>
      <c r="I35" s="21" t="e">
        <f t="shared" si="1"/>
        <v>#DIV/0!</v>
      </c>
      <c r="J35" s="22">
        <v>30</v>
      </c>
      <c r="K35" s="23">
        <f t="shared" si="10"/>
        <v>8.5166666666666675</v>
      </c>
      <c r="L35" s="24">
        <f t="shared" si="2"/>
        <v>0</v>
      </c>
      <c r="M35" s="25">
        <f t="shared" si="3"/>
        <v>0</v>
      </c>
      <c r="N35" s="26">
        <f>ROUND(V35*Hauptstelle!$J$55, Hauptstelle!W52)</f>
        <v>0</v>
      </c>
      <c r="O35" s="27">
        <f t="shared" si="4"/>
        <v>0</v>
      </c>
      <c r="P35" s="24">
        <f t="shared" si="5"/>
        <v>0</v>
      </c>
      <c r="Q35" s="24">
        <f>(P35*(1/Hauptstelle!$J$53))+((L35/100)*Hauptstelle!$J$54)</f>
        <v>0</v>
      </c>
      <c r="R35" s="28">
        <f t="shared" si="6"/>
        <v>0</v>
      </c>
      <c r="S35" s="29">
        <f>R35/Hauptstelle!$R$48</f>
        <v>0</v>
      </c>
      <c r="T35" s="28">
        <f t="shared" si="7"/>
        <v>0</v>
      </c>
      <c r="U35" s="29">
        <f>T35/Hauptstelle!$T$48</f>
        <v>0</v>
      </c>
      <c r="V35" s="29">
        <f t="shared" si="8"/>
        <v>0</v>
      </c>
      <c r="W35" s="16">
        <f t="shared" si="9"/>
        <v>0</v>
      </c>
    </row>
    <row r="36" spans="1:23" x14ac:dyDescent="0.15">
      <c r="A36" s="16" t="s">
        <v>65</v>
      </c>
      <c r="B36" s="30">
        <v>28</v>
      </c>
      <c r="C36" s="30"/>
      <c r="D36" s="47">
        <f>C36/Hauptstelle!$E$51*100</f>
        <v>0</v>
      </c>
      <c r="E36" s="30"/>
      <c r="F36" s="47">
        <f>E36/Hauptstelle!$E$51*100</f>
        <v>0</v>
      </c>
      <c r="G36" s="19">
        <v>16.329999999999998</v>
      </c>
      <c r="H36" s="20" t="e">
        <f t="shared" si="0"/>
        <v>#DIV/0!</v>
      </c>
      <c r="I36" s="21" t="e">
        <f t="shared" si="1"/>
        <v>#DIV/0!</v>
      </c>
      <c r="J36" s="22">
        <v>30</v>
      </c>
      <c r="K36" s="23">
        <f t="shared" si="10"/>
        <v>8.5166666666666675</v>
      </c>
      <c r="L36" s="24">
        <f t="shared" si="2"/>
        <v>0</v>
      </c>
      <c r="M36" s="25">
        <f t="shared" si="3"/>
        <v>0</v>
      </c>
      <c r="N36" s="26">
        <f>ROUND(V36*Hauptstelle!$J$55, Hauptstelle!W52)</f>
        <v>0</v>
      </c>
      <c r="O36" s="27">
        <f t="shared" si="4"/>
        <v>0</v>
      </c>
      <c r="P36" s="24">
        <f t="shared" si="5"/>
        <v>0</v>
      </c>
      <c r="Q36" s="24">
        <f>(P36*(1/Hauptstelle!$J$53))+((L36/100)*Hauptstelle!$J$54)</f>
        <v>0</v>
      </c>
      <c r="R36" s="28">
        <f t="shared" si="6"/>
        <v>0</v>
      </c>
      <c r="S36" s="29">
        <f>R36/Hauptstelle!$R$48</f>
        <v>0</v>
      </c>
      <c r="T36" s="28">
        <f t="shared" si="7"/>
        <v>0</v>
      </c>
      <c r="U36" s="29">
        <f>T36/Hauptstelle!$T$48</f>
        <v>0</v>
      </c>
      <c r="V36" s="29">
        <f t="shared" si="8"/>
        <v>0</v>
      </c>
      <c r="W36" s="16">
        <f t="shared" si="9"/>
        <v>0</v>
      </c>
    </row>
    <row r="37" spans="1:23" x14ac:dyDescent="0.15">
      <c r="A37" s="32" t="s">
        <v>7</v>
      </c>
      <c r="B37" s="32">
        <f>IF(E37=0,SUM(B2:B36)/35,W37/E37)</f>
        <v>28</v>
      </c>
      <c r="C37" s="32">
        <f>SUM(C2:C36)</f>
        <v>17237</v>
      </c>
      <c r="D37" s="32"/>
      <c r="E37" s="32">
        <f>SUM(E2:E36)</f>
        <v>40412</v>
      </c>
      <c r="F37" s="32"/>
      <c r="G37" s="94"/>
      <c r="H37" s="34">
        <f>E37/C37</f>
        <v>2.3444915008412135</v>
      </c>
      <c r="I37" s="95">
        <f t="shared" si="1"/>
        <v>82.014859719574247</v>
      </c>
      <c r="J37" s="96"/>
      <c r="K37" s="96"/>
      <c r="L37" s="32">
        <f>SUM(L2:L36)</f>
        <v>17236.999999999996</v>
      </c>
      <c r="M37" s="97"/>
      <c r="N37" s="26">
        <f>SUM(N2:N36)</f>
        <v>4900</v>
      </c>
      <c r="O37" s="39">
        <f>SUM(O2:O36)</f>
        <v>8385.5869438565242</v>
      </c>
      <c r="P37" s="40"/>
      <c r="Q37" s="41">
        <f>SUM(P2:P36)</f>
        <v>3529.6048813854795</v>
      </c>
      <c r="R37" s="42">
        <f>SUM(R2:R36)</f>
        <v>15946.699572991804</v>
      </c>
      <c r="S37" s="43"/>
      <c r="T37" s="42">
        <f>SUM(T2:T36)</f>
        <v>489059.23999999993</v>
      </c>
      <c r="U37" s="43"/>
      <c r="V37" s="43"/>
      <c r="W37" s="16">
        <f>SUM(W2:W36)</f>
        <v>1131536</v>
      </c>
    </row>
  </sheetData>
  <phoneticPr fontId="2" type="noConversion"/>
  <pageMargins left="0.78740157499999996" right="0.78740157499999996" top="0.984251969" bottom="0.984251969" header="0.4921259845" footer="0.4921259845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7"/>
  <sheetViews>
    <sheetView topLeftCell="A4" zoomScale="125" workbookViewId="0">
      <selection activeCell="C2" sqref="C2"/>
    </sheetView>
  </sheetViews>
  <sheetFormatPr baseColWidth="10" defaultColWidth="11.5" defaultRowHeight="11" x14ac:dyDescent="0.15"/>
  <cols>
    <col min="1" max="1" width="19.5" style="93" customWidth="1"/>
    <col min="2" max="2" width="6.5" style="93" customWidth="1"/>
    <col min="3" max="3" width="6.6640625" style="93" bestFit="1" customWidth="1"/>
    <col min="4" max="4" width="7" style="93" bestFit="1" customWidth="1"/>
    <col min="5" max="5" width="7.83203125" style="93" bestFit="1" customWidth="1"/>
    <col min="6" max="6" width="7" style="93" bestFit="1" customWidth="1"/>
    <col min="7" max="7" width="7.1640625" style="93" bestFit="1" customWidth="1"/>
    <col min="8" max="8" width="6.1640625" style="93" bestFit="1" customWidth="1"/>
    <col min="9" max="9" width="8.1640625" style="93" bestFit="1" customWidth="1"/>
    <col min="10" max="10" width="12.33203125" style="93" bestFit="1" customWidth="1"/>
    <col min="11" max="11" width="6.1640625" style="93" bestFit="1" customWidth="1"/>
    <col min="12" max="12" width="6.6640625" style="93" bestFit="1" customWidth="1"/>
    <col min="13" max="13" width="5.6640625" style="93" bestFit="1" customWidth="1"/>
    <col min="14" max="14" width="14.33203125" style="93" bestFit="1" customWidth="1"/>
    <col min="15" max="22" width="13.5" style="93" bestFit="1" customWidth="1"/>
    <col min="23" max="23" width="12.5" style="93" customWidth="1"/>
    <col min="24" max="16384" width="11.5" style="93"/>
  </cols>
  <sheetData>
    <row r="1" spans="1:23" ht="36" x14ac:dyDescent="0.15">
      <c r="A1" s="1" t="s">
        <v>13</v>
      </c>
      <c r="B1" s="91" t="s">
        <v>107</v>
      </c>
      <c r="C1" s="2" t="s">
        <v>38</v>
      </c>
      <c r="D1" s="4" t="s">
        <v>94</v>
      </c>
      <c r="E1" s="3" t="s">
        <v>8</v>
      </c>
      <c r="F1" s="4" t="s">
        <v>94</v>
      </c>
      <c r="G1" s="5" t="s">
        <v>77</v>
      </c>
      <c r="H1" s="6" t="s">
        <v>91</v>
      </c>
      <c r="I1" s="7" t="s">
        <v>89</v>
      </c>
      <c r="J1" s="7" t="s">
        <v>90</v>
      </c>
      <c r="K1" s="7" t="s">
        <v>92</v>
      </c>
      <c r="L1" s="8" t="s">
        <v>93</v>
      </c>
      <c r="M1" s="9" t="s">
        <v>76</v>
      </c>
      <c r="N1" s="92" t="s">
        <v>87</v>
      </c>
      <c r="O1" s="11" t="s">
        <v>79</v>
      </c>
      <c r="P1" s="12" t="s">
        <v>80</v>
      </c>
      <c r="Q1" s="12" t="s">
        <v>81</v>
      </c>
      <c r="R1" s="13" t="s">
        <v>82</v>
      </c>
      <c r="S1" s="14" t="s">
        <v>83</v>
      </c>
      <c r="T1" s="13" t="s">
        <v>84</v>
      </c>
      <c r="U1" s="14" t="s">
        <v>85</v>
      </c>
      <c r="V1" s="14" t="s">
        <v>86</v>
      </c>
      <c r="W1" s="15" t="s">
        <v>108</v>
      </c>
    </row>
    <row r="2" spans="1:23" x14ac:dyDescent="0.15">
      <c r="A2" s="16" t="s">
        <v>0</v>
      </c>
      <c r="B2" s="30">
        <v>28</v>
      </c>
      <c r="C2" s="30"/>
      <c r="D2" s="47">
        <f>C2/Hauptstelle!$E$51*100</f>
        <v>0</v>
      </c>
      <c r="E2" s="30"/>
      <c r="F2" s="47">
        <f>E2/Hauptstelle!$E$51*100</f>
        <v>0</v>
      </c>
      <c r="G2" s="19">
        <v>19.61</v>
      </c>
      <c r="H2" s="20" t="e">
        <f t="shared" ref="H2:H36" si="0">E2/C2</f>
        <v>#DIV/0!</v>
      </c>
      <c r="I2" s="21" t="e">
        <f t="shared" ref="I2:I37" si="1">((365-(H2*B2))*100)/365</f>
        <v>#DIV/0!</v>
      </c>
      <c r="J2" s="22">
        <v>78</v>
      </c>
      <c r="K2" s="23">
        <f>((100-J2)*365)/(100*30)</f>
        <v>2.6766666666666667</v>
      </c>
      <c r="L2" s="24">
        <f t="shared" ref="L2:L36" si="2">IF($O$37=0,"0",(O2/$O$37)*$C$37)</f>
        <v>0</v>
      </c>
      <c r="M2" s="25">
        <f t="shared" ref="M2:M36" si="3">L2-C2</f>
        <v>0</v>
      </c>
      <c r="N2" s="26">
        <f>ROUND(V2*Hauptstelle!$J$55, Hauptstelle!W52)</f>
        <v>0</v>
      </c>
      <c r="O2" s="27">
        <f t="shared" ref="O2:O36" si="4">E2/K2</f>
        <v>0</v>
      </c>
      <c r="P2" s="24">
        <f t="shared" ref="P2:P36" si="5">IF(M2&lt;0,0,M2)</f>
        <v>0</v>
      </c>
      <c r="Q2" s="24">
        <f>(P2*(1/Hauptstelle!$J$53))+((L2/100)*Hauptstelle!$J$54)</f>
        <v>0</v>
      </c>
      <c r="R2" s="28">
        <f t="shared" ref="R2:R36" si="6">Q2*G2</f>
        <v>0</v>
      </c>
      <c r="S2" s="29">
        <f>R2/Hauptstelle!$R$48</f>
        <v>0</v>
      </c>
      <c r="T2" s="28">
        <f t="shared" ref="T2:T36" si="7">E2*G2</f>
        <v>0</v>
      </c>
      <c r="U2" s="29">
        <f>T2/Hauptstelle!$T$48</f>
        <v>0</v>
      </c>
      <c r="V2" s="29">
        <f t="shared" ref="V2:V36" si="8">(S2+U2)/2</f>
        <v>0</v>
      </c>
      <c r="W2" s="16">
        <f t="shared" ref="W2:W36" si="9">B2*E2</f>
        <v>0</v>
      </c>
    </row>
    <row r="3" spans="1:23" x14ac:dyDescent="0.15">
      <c r="A3" s="16" t="s">
        <v>1</v>
      </c>
      <c r="B3" s="30">
        <v>28</v>
      </c>
      <c r="C3" s="30"/>
      <c r="D3" s="47">
        <f>C3/Hauptstelle!$E$51*100</f>
        <v>0</v>
      </c>
      <c r="E3" s="30"/>
      <c r="F3" s="47">
        <f>E3/Hauptstelle!$E$51*100</f>
        <v>0</v>
      </c>
      <c r="G3" s="19">
        <v>15.41</v>
      </c>
      <c r="H3" s="20" t="e">
        <f t="shared" si="0"/>
        <v>#DIV/0!</v>
      </c>
      <c r="I3" s="21" t="e">
        <f t="shared" si="1"/>
        <v>#DIV/0!</v>
      </c>
      <c r="J3" s="22">
        <v>60</v>
      </c>
      <c r="K3" s="23">
        <f t="shared" ref="K3:K36" si="10">((100-J3)*365)/(100*30)</f>
        <v>4.8666666666666663</v>
      </c>
      <c r="L3" s="24">
        <f t="shared" si="2"/>
        <v>0</v>
      </c>
      <c r="M3" s="25">
        <f t="shared" si="3"/>
        <v>0</v>
      </c>
      <c r="N3" s="26">
        <f>ROUND(V3*Hauptstelle!$J$55, Hauptstelle!W52)</f>
        <v>0</v>
      </c>
      <c r="O3" s="27">
        <f t="shared" si="4"/>
        <v>0</v>
      </c>
      <c r="P3" s="24">
        <f t="shared" si="5"/>
        <v>0</v>
      </c>
      <c r="Q3" s="24">
        <f>(P3*(1/Hauptstelle!$J$53))+((L3/100)*Hauptstelle!$J$54)</f>
        <v>0</v>
      </c>
      <c r="R3" s="28">
        <f t="shared" si="6"/>
        <v>0</v>
      </c>
      <c r="S3" s="29">
        <f>R3/Hauptstelle!$R$48</f>
        <v>0</v>
      </c>
      <c r="T3" s="28">
        <f t="shared" si="7"/>
        <v>0</v>
      </c>
      <c r="U3" s="29">
        <f>T3/Hauptstelle!$T$48</f>
        <v>0</v>
      </c>
      <c r="V3" s="29">
        <f t="shared" si="8"/>
        <v>0</v>
      </c>
      <c r="W3" s="16">
        <f t="shared" si="9"/>
        <v>0</v>
      </c>
    </row>
    <row r="4" spans="1:23" x14ac:dyDescent="0.15">
      <c r="A4" s="16" t="s">
        <v>2</v>
      </c>
      <c r="B4" s="30">
        <v>28</v>
      </c>
      <c r="C4" s="30">
        <v>4367</v>
      </c>
      <c r="D4" s="47">
        <f>C4/Hauptstelle!$E$51*100</f>
        <v>0.42242826119550969</v>
      </c>
      <c r="E4" s="30">
        <v>18768</v>
      </c>
      <c r="F4" s="47">
        <f>E4/Hauptstelle!$E$51*100</f>
        <v>1.8154645308260422</v>
      </c>
      <c r="G4" s="19">
        <v>10.29</v>
      </c>
      <c r="H4" s="20">
        <f t="shared" si="0"/>
        <v>4.297687199450424</v>
      </c>
      <c r="I4" s="21">
        <f t="shared" si="1"/>
        <v>67.031440661750167</v>
      </c>
      <c r="J4" s="22">
        <v>60</v>
      </c>
      <c r="K4" s="23">
        <f t="shared" si="10"/>
        <v>4.8666666666666663</v>
      </c>
      <c r="L4" s="24">
        <f t="shared" si="2"/>
        <v>4526.671295261187</v>
      </c>
      <c r="M4" s="25">
        <f t="shared" si="3"/>
        <v>159.67129526118697</v>
      </c>
      <c r="N4" s="26">
        <f>ROUND(V4*Hauptstelle!$J$55, Hauptstelle!W52)</f>
        <v>1100</v>
      </c>
      <c r="O4" s="27">
        <f t="shared" si="4"/>
        <v>3856.438356164384</v>
      </c>
      <c r="P4" s="24">
        <f t="shared" si="5"/>
        <v>159.67129526118697</v>
      </c>
      <c r="Q4" s="24">
        <f>(P4*(1/Hauptstelle!$J$53))+((L4/100)*Hauptstelle!$J$54)</f>
        <v>242.30069428917804</v>
      </c>
      <c r="R4" s="28">
        <f t="shared" si="6"/>
        <v>2493.2741442356419</v>
      </c>
      <c r="S4" s="29">
        <f>R4/Hauptstelle!$R$48</f>
        <v>1.0607397903422966E-2</v>
      </c>
      <c r="T4" s="28">
        <f t="shared" si="7"/>
        <v>193122.71999999997</v>
      </c>
      <c r="U4" s="29">
        <f>T4/Hauptstelle!$T$48</f>
        <v>1.2204566495552674E-2</v>
      </c>
      <c r="V4" s="29">
        <f t="shared" si="8"/>
        <v>1.1405982199487821E-2</v>
      </c>
      <c r="W4" s="16">
        <f t="shared" si="9"/>
        <v>525504</v>
      </c>
    </row>
    <row r="5" spans="1:23" x14ac:dyDescent="0.15">
      <c r="A5" s="16" t="s">
        <v>3</v>
      </c>
      <c r="B5" s="30">
        <v>28</v>
      </c>
      <c r="C5" s="30"/>
      <c r="D5" s="47">
        <f>C5/Hauptstelle!$E$51*100</f>
        <v>0</v>
      </c>
      <c r="E5" s="30"/>
      <c r="F5" s="47">
        <f>E5/Hauptstelle!$E$51*100</f>
        <v>0</v>
      </c>
      <c r="G5" s="19">
        <v>12.78</v>
      </c>
      <c r="H5" s="20" t="e">
        <f t="shared" si="0"/>
        <v>#DIV/0!</v>
      </c>
      <c r="I5" s="21" t="e">
        <f t="shared" si="1"/>
        <v>#DIV/0!</v>
      </c>
      <c r="J5" s="22">
        <v>52</v>
      </c>
      <c r="K5" s="23">
        <f t="shared" si="10"/>
        <v>5.84</v>
      </c>
      <c r="L5" s="24">
        <f t="shared" si="2"/>
        <v>0</v>
      </c>
      <c r="M5" s="25">
        <f t="shared" si="3"/>
        <v>0</v>
      </c>
      <c r="N5" s="26">
        <f>ROUND(V5*Hauptstelle!$J$55, Hauptstelle!W52)</f>
        <v>0</v>
      </c>
      <c r="O5" s="27">
        <f t="shared" si="4"/>
        <v>0</v>
      </c>
      <c r="P5" s="24">
        <f t="shared" si="5"/>
        <v>0</v>
      </c>
      <c r="Q5" s="24">
        <f>(P5*(1/Hauptstelle!$J$53))+((L5/100)*Hauptstelle!$J$54)</f>
        <v>0</v>
      </c>
      <c r="R5" s="28">
        <f t="shared" si="6"/>
        <v>0</v>
      </c>
      <c r="S5" s="29">
        <f>R5/Hauptstelle!$R$48</f>
        <v>0</v>
      </c>
      <c r="T5" s="28">
        <f t="shared" si="7"/>
        <v>0</v>
      </c>
      <c r="U5" s="29">
        <f>T5/Hauptstelle!$T$48</f>
        <v>0</v>
      </c>
      <c r="V5" s="29">
        <f t="shared" si="8"/>
        <v>0</v>
      </c>
      <c r="W5" s="16">
        <f t="shared" si="9"/>
        <v>0</v>
      </c>
    </row>
    <row r="6" spans="1:23" x14ac:dyDescent="0.15">
      <c r="A6" s="16" t="s">
        <v>4</v>
      </c>
      <c r="B6" s="30">
        <v>28</v>
      </c>
      <c r="C6" s="30"/>
      <c r="D6" s="47">
        <f>C6/Hauptstelle!$E$51*100</f>
        <v>0</v>
      </c>
      <c r="E6" s="30"/>
      <c r="F6" s="47">
        <f>E6/Hauptstelle!$E$51*100</f>
        <v>0</v>
      </c>
      <c r="G6" s="19">
        <v>51.13</v>
      </c>
      <c r="H6" s="20" t="e">
        <f t="shared" si="0"/>
        <v>#DIV/0!</v>
      </c>
      <c r="I6" s="21" t="e">
        <f t="shared" si="1"/>
        <v>#DIV/0!</v>
      </c>
      <c r="J6" s="22">
        <v>73</v>
      </c>
      <c r="K6" s="23">
        <f t="shared" si="10"/>
        <v>3.2850000000000001</v>
      </c>
      <c r="L6" s="24">
        <f t="shared" si="2"/>
        <v>0</v>
      </c>
      <c r="M6" s="25">
        <f t="shared" si="3"/>
        <v>0</v>
      </c>
      <c r="N6" s="26">
        <f>ROUND(V6*Hauptstelle!$J$55, Hauptstelle!W52)</f>
        <v>0</v>
      </c>
      <c r="O6" s="27">
        <f t="shared" si="4"/>
        <v>0</v>
      </c>
      <c r="P6" s="24">
        <f t="shared" si="5"/>
        <v>0</v>
      </c>
      <c r="Q6" s="24">
        <f>(P6*(1/Hauptstelle!$J$53))+((L6/100)*Hauptstelle!$J$54)</f>
        <v>0</v>
      </c>
      <c r="R6" s="28">
        <f t="shared" si="6"/>
        <v>0</v>
      </c>
      <c r="S6" s="29">
        <f>R6/Hauptstelle!$R$48</f>
        <v>0</v>
      </c>
      <c r="T6" s="28">
        <f t="shared" si="7"/>
        <v>0</v>
      </c>
      <c r="U6" s="29">
        <f>T6/Hauptstelle!$T$48</f>
        <v>0</v>
      </c>
      <c r="V6" s="29">
        <f t="shared" si="8"/>
        <v>0</v>
      </c>
      <c r="W6" s="16">
        <f t="shared" si="9"/>
        <v>0</v>
      </c>
    </row>
    <row r="7" spans="1:23" x14ac:dyDescent="0.15">
      <c r="A7" s="16" t="s">
        <v>40</v>
      </c>
      <c r="B7" s="30">
        <v>28</v>
      </c>
      <c r="C7" s="30"/>
      <c r="D7" s="47">
        <f>C7/Hauptstelle!$E$51*100</f>
        <v>0</v>
      </c>
      <c r="E7" s="30"/>
      <c r="F7" s="47">
        <f>E7/Hauptstelle!$E$51*100</f>
        <v>0</v>
      </c>
      <c r="G7" s="19">
        <v>16.87</v>
      </c>
      <c r="H7" s="20" t="e">
        <f t="shared" si="0"/>
        <v>#DIV/0!</v>
      </c>
      <c r="I7" s="21" t="e">
        <f t="shared" si="1"/>
        <v>#DIV/0!</v>
      </c>
      <c r="J7" s="22">
        <v>50</v>
      </c>
      <c r="K7" s="23">
        <f t="shared" si="10"/>
        <v>6.083333333333333</v>
      </c>
      <c r="L7" s="24">
        <f t="shared" si="2"/>
        <v>0</v>
      </c>
      <c r="M7" s="25">
        <f t="shared" si="3"/>
        <v>0</v>
      </c>
      <c r="N7" s="26">
        <f>ROUND(V7*Hauptstelle!$J$55, Hauptstelle!W52)</f>
        <v>0</v>
      </c>
      <c r="O7" s="27">
        <f t="shared" si="4"/>
        <v>0</v>
      </c>
      <c r="P7" s="24">
        <f t="shared" si="5"/>
        <v>0</v>
      </c>
      <c r="Q7" s="24">
        <f>(P7*(1/Hauptstelle!$J$53))+((L7/100)*Hauptstelle!$J$54)</f>
        <v>0</v>
      </c>
      <c r="R7" s="28">
        <f t="shared" si="6"/>
        <v>0</v>
      </c>
      <c r="S7" s="29">
        <f>R7/Hauptstelle!$R$48</f>
        <v>0</v>
      </c>
      <c r="T7" s="28">
        <f t="shared" si="7"/>
        <v>0</v>
      </c>
      <c r="U7" s="29">
        <f>T7/Hauptstelle!$T$48</f>
        <v>0</v>
      </c>
      <c r="V7" s="29">
        <f t="shared" si="8"/>
        <v>0</v>
      </c>
      <c r="W7" s="16">
        <f t="shared" si="9"/>
        <v>0</v>
      </c>
    </row>
    <row r="8" spans="1:23" x14ac:dyDescent="0.15">
      <c r="A8" s="16" t="s">
        <v>41</v>
      </c>
      <c r="B8" s="30">
        <v>28</v>
      </c>
      <c r="C8" s="30"/>
      <c r="D8" s="47">
        <f>C8/Hauptstelle!$E$51*100</f>
        <v>0</v>
      </c>
      <c r="E8" s="30"/>
      <c r="F8" s="47">
        <f>E8/Hauptstelle!$E$51*100</f>
        <v>0</v>
      </c>
      <c r="G8" s="19">
        <v>50</v>
      </c>
      <c r="H8" s="20" t="e">
        <f t="shared" si="0"/>
        <v>#DIV/0!</v>
      </c>
      <c r="I8" s="21" t="e">
        <f t="shared" si="1"/>
        <v>#DIV/0!</v>
      </c>
      <c r="J8" s="22">
        <v>50</v>
      </c>
      <c r="K8" s="23">
        <f t="shared" si="10"/>
        <v>6.083333333333333</v>
      </c>
      <c r="L8" s="24">
        <f t="shared" si="2"/>
        <v>0</v>
      </c>
      <c r="M8" s="25">
        <f t="shared" si="3"/>
        <v>0</v>
      </c>
      <c r="N8" s="26">
        <f>ROUND(V8*Hauptstelle!$J$55, Hauptstelle!W52)</f>
        <v>0</v>
      </c>
      <c r="O8" s="27">
        <f t="shared" si="4"/>
        <v>0</v>
      </c>
      <c r="P8" s="24">
        <f t="shared" si="5"/>
        <v>0</v>
      </c>
      <c r="Q8" s="24">
        <f>(P8*(1/Hauptstelle!$J$53))+((L8/100)*Hauptstelle!$J$54)</f>
        <v>0</v>
      </c>
      <c r="R8" s="28">
        <f t="shared" si="6"/>
        <v>0</v>
      </c>
      <c r="S8" s="29">
        <f>R8/Hauptstelle!$R$48</f>
        <v>0</v>
      </c>
      <c r="T8" s="28">
        <f t="shared" si="7"/>
        <v>0</v>
      </c>
      <c r="U8" s="29">
        <f>T8/Hauptstelle!$T$48</f>
        <v>0</v>
      </c>
      <c r="V8" s="29">
        <f t="shared" si="8"/>
        <v>0</v>
      </c>
      <c r="W8" s="16">
        <f t="shared" si="9"/>
        <v>0</v>
      </c>
    </row>
    <row r="9" spans="1:23" x14ac:dyDescent="0.15">
      <c r="A9" s="16" t="s">
        <v>42</v>
      </c>
      <c r="B9" s="30">
        <v>28</v>
      </c>
      <c r="C9" s="30">
        <v>839</v>
      </c>
      <c r="D9" s="47">
        <f>C9/Hauptstelle!$E$51*100</f>
        <v>8.1158074454552934E-2</v>
      </c>
      <c r="E9" s="30">
        <v>4833</v>
      </c>
      <c r="F9" s="47">
        <f>E9/Hauptstelle!$E$51*100</f>
        <v>0.4675053323466678</v>
      </c>
      <c r="G9" s="19">
        <v>9</v>
      </c>
      <c r="H9" s="20">
        <f t="shared" si="0"/>
        <v>5.7604290822407629</v>
      </c>
      <c r="I9" s="21">
        <f t="shared" si="1"/>
        <v>55.810407040344828</v>
      </c>
      <c r="J9" s="22">
        <v>47</v>
      </c>
      <c r="K9" s="23">
        <f t="shared" si="10"/>
        <v>6.4483333333333333</v>
      </c>
      <c r="L9" s="24">
        <f t="shared" si="2"/>
        <v>879.75527875618525</v>
      </c>
      <c r="M9" s="25">
        <f t="shared" si="3"/>
        <v>40.755278756185248</v>
      </c>
      <c r="N9" s="26">
        <f>ROUND(V9*Hauptstelle!$J$55, Hauptstelle!W52)</f>
        <v>200</v>
      </c>
      <c r="O9" s="27">
        <f t="shared" si="4"/>
        <v>749.49599379684673</v>
      </c>
      <c r="P9" s="24">
        <f t="shared" si="5"/>
        <v>40.755278756185248</v>
      </c>
      <c r="Q9" s="24">
        <f>(P9*(1/Hauptstelle!$J$53))+((L9/100)*Hauptstelle!$J$54)</f>
        <v>48.063291813427789</v>
      </c>
      <c r="R9" s="28">
        <f t="shared" si="6"/>
        <v>432.56962632085009</v>
      </c>
      <c r="S9" s="29">
        <f>R9/Hauptstelle!$R$48</f>
        <v>1.8403263668090976E-3</v>
      </c>
      <c r="T9" s="28">
        <f t="shared" si="7"/>
        <v>43497</v>
      </c>
      <c r="U9" s="29">
        <f>T9/Hauptstelle!$T$48</f>
        <v>2.7488326016589589E-3</v>
      </c>
      <c r="V9" s="29">
        <f t="shared" si="8"/>
        <v>2.2945794842340285E-3</v>
      </c>
      <c r="W9" s="16">
        <f t="shared" si="9"/>
        <v>135324</v>
      </c>
    </row>
    <row r="10" spans="1:23" x14ac:dyDescent="0.15">
      <c r="A10" s="16" t="s">
        <v>43</v>
      </c>
      <c r="B10" s="30">
        <v>28</v>
      </c>
      <c r="C10" s="30"/>
      <c r="D10" s="47">
        <f>C10/Hauptstelle!$E$51*100</f>
        <v>0</v>
      </c>
      <c r="E10" s="30"/>
      <c r="F10" s="47">
        <f>E10/Hauptstelle!$E$51*100</f>
        <v>0</v>
      </c>
      <c r="G10" s="19">
        <v>7.16</v>
      </c>
      <c r="H10" s="20" t="e">
        <f t="shared" si="0"/>
        <v>#DIV/0!</v>
      </c>
      <c r="I10" s="21" t="e">
        <f t="shared" si="1"/>
        <v>#DIV/0!</v>
      </c>
      <c r="J10" s="22">
        <v>50</v>
      </c>
      <c r="K10" s="23">
        <f t="shared" si="10"/>
        <v>6.083333333333333</v>
      </c>
      <c r="L10" s="24">
        <f t="shared" si="2"/>
        <v>0</v>
      </c>
      <c r="M10" s="25">
        <f t="shared" si="3"/>
        <v>0</v>
      </c>
      <c r="N10" s="26">
        <f>ROUND(V10*Hauptstelle!$J$55, Hauptstelle!W52)</f>
        <v>0</v>
      </c>
      <c r="O10" s="27">
        <f t="shared" si="4"/>
        <v>0</v>
      </c>
      <c r="P10" s="24">
        <f t="shared" si="5"/>
        <v>0</v>
      </c>
      <c r="Q10" s="24">
        <f>(P10*(1/Hauptstelle!$J$53))+((L10/100)*Hauptstelle!$J$54)</f>
        <v>0</v>
      </c>
      <c r="R10" s="28">
        <f t="shared" si="6"/>
        <v>0</v>
      </c>
      <c r="S10" s="29">
        <f>R10/Hauptstelle!$R$48</f>
        <v>0</v>
      </c>
      <c r="T10" s="28">
        <f t="shared" si="7"/>
        <v>0</v>
      </c>
      <c r="U10" s="29">
        <f>T10/Hauptstelle!$T$48</f>
        <v>0</v>
      </c>
      <c r="V10" s="29">
        <f t="shared" si="8"/>
        <v>0</v>
      </c>
      <c r="W10" s="16">
        <f t="shared" si="9"/>
        <v>0</v>
      </c>
    </row>
    <row r="11" spans="1:23" x14ac:dyDescent="0.15">
      <c r="A11" s="16" t="s">
        <v>44</v>
      </c>
      <c r="B11" s="30">
        <v>28</v>
      </c>
      <c r="C11" s="30"/>
      <c r="D11" s="47">
        <f>C11/Hauptstelle!$E$51*100</f>
        <v>0</v>
      </c>
      <c r="E11" s="30"/>
      <c r="F11" s="47">
        <f>E11/Hauptstelle!$E$51*100</f>
        <v>0</v>
      </c>
      <c r="G11" s="19">
        <v>30</v>
      </c>
      <c r="H11" s="20" t="e">
        <f t="shared" si="0"/>
        <v>#DIV/0!</v>
      </c>
      <c r="I11" s="21" t="e">
        <f t="shared" si="1"/>
        <v>#DIV/0!</v>
      </c>
      <c r="J11" s="22">
        <v>50</v>
      </c>
      <c r="K11" s="23">
        <f t="shared" si="10"/>
        <v>6.083333333333333</v>
      </c>
      <c r="L11" s="24">
        <f t="shared" si="2"/>
        <v>0</v>
      </c>
      <c r="M11" s="25">
        <f t="shared" si="3"/>
        <v>0</v>
      </c>
      <c r="N11" s="26">
        <f>ROUND(V11*Hauptstelle!$J$55, Hauptstelle!W52)</f>
        <v>0</v>
      </c>
      <c r="O11" s="27">
        <f t="shared" si="4"/>
        <v>0</v>
      </c>
      <c r="P11" s="24">
        <f t="shared" si="5"/>
        <v>0</v>
      </c>
      <c r="Q11" s="24">
        <f>(P11*(1/Hauptstelle!$J$53))+((L11/100)*Hauptstelle!$J$54)</f>
        <v>0</v>
      </c>
      <c r="R11" s="28">
        <f t="shared" si="6"/>
        <v>0</v>
      </c>
      <c r="S11" s="29">
        <f>R11/Hauptstelle!$R$48</f>
        <v>0</v>
      </c>
      <c r="T11" s="28">
        <f t="shared" si="7"/>
        <v>0</v>
      </c>
      <c r="U11" s="29">
        <f>T11/Hauptstelle!$T$48</f>
        <v>0</v>
      </c>
      <c r="V11" s="29">
        <f t="shared" si="8"/>
        <v>0</v>
      </c>
      <c r="W11" s="16">
        <f t="shared" si="9"/>
        <v>0</v>
      </c>
    </row>
    <row r="12" spans="1:23" x14ac:dyDescent="0.15">
      <c r="A12" s="16" t="s">
        <v>45</v>
      </c>
      <c r="B12" s="30">
        <v>28</v>
      </c>
      <c r="C12" s="30">
        <v>1382</v>
      </c>
      <c r="D12" s="47">
        <f>C12/Hauptstelle!$E$51*100</f>
        <v>0.13368350285600972</v>
      </c>
      <c r="E12" s="30">
        <v>4823</v>
      </c>
      <c r="F12" s="47">
        <f>E12/Hauptstelle!$E$51*100</f>
        <v>0.46653801322325239</v>
      </c>
      <c r="G12" s="19">
        <v>6</v>
      </c>
      <c r="H12" s="20">
        <f t="shared" si="0"/>
        <v>3.4898697539797396</v>
      </c>
      <c r="I12" s="21">
        <f t="shared" si="1"/>
        <v>73.228396407826665</v>
      </c>
      <c r="J12" s="22">
        <v>47</v>
      </c>
      <c r="K12" s="23">
        <f t="shared" si="10"/>
        <v>6.4483333333333333</v>
      </c>
      <c r="L12" s="24">
        <f t="shared" si="2"/>
        <v>877.93496988228458</v>
      </c>
      <c r="M12" s="25">
        <f t="shared" si="3"/>
        <v>-504.06503011771542</v>
      </c>
      <c r="N12" s="26">
        <f>ROUND(V12*Hauptstelle!$J$55, Hauptstelle!W52)</f>
        <v>100</v>
      </c>
      <c r="O12" s="27">
        <f t="shared" si="4"/>
        <v>747.94520547945206</v>
      </c>
      <c r="P12" s="24">
        <f t="shared" si="5"/>
        <v>0</v>
      </c>
      <c r="Q12" s="24">
        <f>(P12*(1/Hauptstelle!$J$53))+((L12/100)*Hauptstelle!$J$54)</f>
        <v>43.896748494114235</v>
      </c>
      <c r="R12" s="28">
        <f t="shared" si="6"/>
        <v>263.38049096468541</v>
      </c>
      <c r="S12" s="29">
        <f>R12/Hauptstelle!$R$48</f>
        <v>1.1205272689810046E-3</v>
      </c>
      <c r="T12" s="28">
        <f t="shared" si="7"/>
        <v>28938</v>
      </c>
      <c r="U12" s="29">
        <f>T12/Hauptstelle!$T$48</f>
        <v>1.8287633130286446E-3</v>
      </c>
      <c r="V12" s="29">
        <f t="shared" si="8"/>
        <v>1.4746452910048245E-3</v>
      </c>
      <c r="W12" s="16">
        <f t="shared" si="9"/>
        <v>135044</v>
      </c>
    </row>
    <row r="13" spans="1:23" x14ac:dyDescent="0.15">
      <c r="A13" s="16" t="s">
        <v>46</v>
      </c>
      <c r="B13" s="30">
        <v>28</v>
      </c>
      <c r="C13" s="30"/>
      <c r="D13" s="47">
        <f>C13/Hauptstelle!$E$51*100</f>
        <v>0</v>
      </c>
      <c r="E13" s="30"/>
      <c r="F13" s="47">
        <f>E13/Hauptstelle!$E$51*100</f>
        <v>0</v>
      </c>
      <c r="G13" s="19">
        <v>30</v>
      </c>
      <c r="H13" s="20" t="e">
        <f t="shared" si="0"/>
        <v>#DIV/0!</v>
      </c>
      <c r="I13" s="21" t="e">
        <f t="shared" si="1"/>
        <v>#DIV/0!</v>
      </c>
      <c r="J13" s="22">
        <v>73</v>
      </c>
      <c r="K13" s="23">
        <f t="shared" si="10"/>
        <v>3.2850000000000001</v>
      </c>
      <c r="L13" s="24">
        <f t="shared" si="2"/>
        <v>0</v>
      </c>
      <c r="M13" s="25">
        <f t="shared" si="3"/>
        <v>0</v>
      </c>
      <c r="N13" s="26">
        <f>ROUND(V13*Hauptstelle!$J$55, Hauptstelle!W52)</f>
        <v>0</v>
      </c>
      <c r="O13" s="27">
        <f t="shared" si="4"/>
        <v>0</v>
      </c>
      <c r="P13" s="24">
        <f t="shared" si="5"/>
        <v>0</v>
      </c>
      <c r="Q13" s="24">
        <f>(P13*(1/Hauptstelle!$J$53))+((L13/100)*Hauptstelle!$J$54)</f>
        <v>0</v>
      </c>
      <c r="R13" s="28">
        <f t="shared" si="6"/>
        <v>0</v>
      </c>
      <c r="S13" s="29">
        <f>R13/Hauptstelle!$R$48</f>
        <v>0</v>
      </c>
      <c r="T13" s="28">
        <f t="shared" si="7"/>
        <v>0</v>
      </c>
      <c r="U13" s="29">
        <f>T13/Hauptstelle!$T$48</f>
        <v>0</v>
      </c>
      <c r="V13" s="29">
        <f t="shared" si="8"/>
        <v>0</v>
      </c>
      <c r="W13" s="16">
        <f t="shared" si="9"/>
        <v>0</v>
      </c>
    </row>
    <row r="14" spans="1:23" x14ac:dyDescent="0.15">
      <c r="A14" s="16" t="s">
        <v>47</v>
      </c>
      <c r="B14" s="30">
        <v>28</v>
      </c>
      <c r="C14" s="30">
        <v>172</v>
      </c>
      <c r="D14" s="47">
        <f>C14/Hauptstelle!$E$51*100</f>
        <v>1.6637888922745057E-2</v>
      </c>
      <c r="E14" s="30">
        <v>578</v>
      </c>
      <c r="F14" s="47">
        <f>E14/Hauptstelle!$E$51*100</f>
        <v>5.5911045333410715E-2</v>
      </c>
      <c r="G14" s="19">
        <v>15</v>
      </c>
      <c r="H14" s="20">
        <f t="shared" si="0"/>
        <v>3.36046511627907</v>
      </c>
      <c r="I14" s="21">
        <f t="shared" si="1"/>
        <v>74.221089518955083</v>
      </c>
      <c r="J14" s="22">
        <v>60</v>
      </c>
      <c r="K14" s="23">
        <f t="shared" si="10"/>
        <v>4.8666666666666663</v>
      </c>
      <c r="L14" s="24">
        <f t="shared" si="2"/>
        <v>139.40835510768147</v>
      </c>
      <c r="M14" s="25">
        <f t="shared" si="3"/>
        <v>-32.591644892318527</v>
      </c>
      <c r="N14" s="26">
        <f>ROUND(V14*Hauptstelle!$J$55, Hauptstelle!W52)</f>
        <v>0</v>
      </c>
      <c r="O14" s="27">
        <f t="shared" si="4"/>
        <v>118.76712328767124</v>
      </c>
      <c r="P14" s="24">
        <f t="shared" si="5"/>
        <v>0</v>
      </c>
      <c r="Q14" s="24">
        <f>(P14*(1/Hauptstelle!$J$53))+((L14/100)*Hauptstelle!$J$54)</f>
        <v>6.9704177553840738</v>
      </c>
      <c r="R14" s="28">
        <f t="shared" si="6"/>
        <v>104.5562663307611</v>
      </c>
      <c r="S14" s="29">
        <f>R14/Hauptstelle!$R$48</f>
        <v>4.4482469881251422E-4</v>
      </c>
      <c r="T14" s="28">
        <f t="shared" si="7"/>
        <v>8670</v>
      </c>
      <c r="U14" s="29">
        <f>T14/Hauptstelle!$T$48</f>
        <v>5.4790856050723443E-4</v>
      </c>
      <c r="V14" s="29">
        <f t="shared" si="8"/>
        <v>4.963666296598743E-4</v>
      </c>
      <c r="W14" s="16">
        <f t="shared" si="9"/>
        <v>16184</v>
      </c>
    </row>
    <row r="15" spans="1:23" x14ac:dyDescent="0.15">
      <c r="A15" s="16" t="s">
        <v>48</v>
      </c>
      <c r="B15" s="30">
        <v>7</v>
      </c>
      <c r="C15" s="30">
        <v>109</v>
      </c>
      <c r="D15" s="47">
        <f>C15/Hauptstelle!$E$51*100</f>
        <v>1.0543778445227973E-2</v>
      </c>
      <c r="E15" s="30">
        <v>792</v>
      </c>
      <c r="F15" s="47">
        <f>E15/Hauptstelle!$E$51*100</f>
        <v>7.6611674574500493E-2</v>
      </c>
      <c r="G15" s="19">
        <v>35</v>
      </c>
      <c r="H15" s="20">
        <f t="shared" si="0"/>
        <v>7.2660550458715596</v>
      </c>
      <c r="I15" s="21">
        <f t="shared" si="1"/>
        <v>86.065099912027151</v>
      </c>
      <c r="J15" s="22">
        <v>35</v>
      </c>
      <c r="K15" s="23">
        <f t="shared" si="10"/>
        <v>7.9083333333333332</v>
      </c>
      <c r="L15" s="24">
        <f t="shared" si="2"/>
        <v>117.5527466013135</v>
      </c>
      <c r="M15" s="25">
        <f t="shared" si="3"/>
        <v>8.5527466013135012</v>
      </c>
      <c r="N15" s="26">
        <f>ROUND(V15*Hauptstelle!$J$55, Hauptstelle!W52)</f>
        <v>100</v>
      </c>
      <c r="O15" s="27">
        <f t="shared" si="4"/>
        <v>100.14752370916754</v>
      </c>
      <c r="P15" s="24">
        <f t="shared" si="5"/>
        <v>8.5527466013135012</v>
      </c>
      <c r="Q15" s="24">
        <f>(P15*(1/Hauptstelle!$J$53))+((L15/100)*Hauptstelle!$J$54)</f>
        <v>6.7329119901970245</v>
      </c>
      <c r="R15" s="28">
        <f t="shared" si="6"/>
        <v>235.65191965689587</v>
      </c>
      <c r="S15" s="29">
        <f>R15/Hauptstelle!$R$48</f>
        <v>1.0025586974802838E-3</v>
      </c>
      <c r="T15" s="28">
        <f t="shared" si="7"/>
        <v>27720</v>
      </c>
      <c r="U15" s="29">
        <f>T15/Hauptstelle!$T$48</f>
        <v>1.7517906917255523E-3</v>
      </c>
      <c r="V15" s="29">
        <f t="shared" si="8"/>
        <v>1.377174694602918E-3</v>
      </c>
      <c r="W15" s="16">
        <f t="shared" si="9"/>
        <v>5544</v>
      </c>
    </row>
    <row r="16" spans="1:23" x14ac:dyDescent="0.15">
      <c r="A16" s="16" t="s">
        <v>49</v>
      </c>
      <c r="B16" s="30">
        <v>28</v>
      </c>
      <c r="C16" s="30">
        <v>345</v>
      </c>
      <c r="D16" s="47">
        <f>C16/Hauptstelle!$E$51*100</f>
        <v>3.337250975783166E-2</v>
      </c>
      <c r="E16" s="30">
        <v>1099</v>
      </c>
      <c r="F16" s="47">
        <f>E16/Hauptstelle!$E$51*100</f>
        <v>0.10630837166335359</v>
      </c>
      <c r="G16" s="19">
        <v>20.45</v>
      </c>
      <c r="H16" s="20">
        <f t="shared" si="0"/>
        <v>3.1855072463768117</v>
      </c>
      <c r="I16" s="21">
        <f t="shared" si="1"/>
        <v>75.56323208258884</v>
      </c>
      <c r="J16" s="22">
        <v>35</v>
      </c>
      <c r="K16" s="23">
        <f t="shared" si="10"/>
        <v>7.9083333333333332</v>
      </c>
      <c r="L16" s="24">
        <f t="shared" si="2"/>
        <v>163.11927842783274</v>
      </c>
      <c r="M16" s="25">
        <f t="shared" si="3"/>
        <v>-181.88072157216726</v>
      </c>
      <c r="N16" s="26">
        <f>ROUND(V16*Hauptstelle!$J$55, Hauptstelle!W52)</f>
        <v>100</v>
      </c>
      <c r="O16" s="27">
        <f t="shared" si="4"/>
        <v>138.96733403582718</v>
      </c>
      <c r="P16" s="24">
        <f t="shared" si="5"/>
        <v>0</v>
      </c>
      <c r="Q16" s="24">
        <f>(P16*(1/Hauptstelle!$J$53))+((L16/100)*Hauptstelle!$J$54)</f>
        <v>8.1559639213916366</v>
      </c>
      <c r="R16" s="28">
        <f t="shared" si="6"/>
        <v>166.78946219245896</v>
      </c>
      <c r="S16" s="29">
        <f>R16/Hauptstelle!$R$48</f>
        <v>7.0958991640115608E-4</v>
      </c>
      <c r="T16" s="28">
        <f t="shared" si="7"/>
        <v>22474.55</v>
      </c>
      <c r="U16" s="29">
        <f>T16/Hauptstelle!$T$48</f>
        <v>1.4202996930274354E-3</v>
      </c>
      <c r="V16" s="29">
        <f t="shared" si="8"/>
        <v>1.0649448047142958E-3</v>
      </c>
      <c r="W16" s="16">
        <f t="shared" si="9"/>
        <v>30772</v>
      </c>
    </row>
    <row r="17" spans="1:23" x14ac:dyDescent="0.15">
      <c r="A17" s="16" t="s">
        <v>5</v>
      </c>
      <c r="B17" s="30">
        <v>56</v>
      </c>
      <c r="C17" s="30"/>
      <c r="D17" s="47">
        <f>C17/Hauptstelle!$E$51*100</f>
        <v>0</v>
      </c>
      <c r="E17" s="30"/>
      <c r="F17" s="47">
        <f>E17/Hauptstelle!$E$51*100</f>
        <v>0</v>
      </c>
      <c r="G17" s="19">
        <v>30</v>
      </c>
      <c r="H17" s="20" t="e">
        <f t="shared" si="0"/>
        <v>#DIV/0!</v>
      </c>
      <c r="I17" s="21" t="e">
        <f t="shared" si="1"/>
        <v>#DIV/0!</v>
      </c>
      <c r="J17" s="22">
        <v>78</v>
      </c>
      <c r="K17" s="23">
        <f t="shared" si="10"/>
        <v>2.6766666666666667</v>
      </c>
      <c r="L17" s="24">
        <f t="shared" si="2"/>
        <v>0</v>
      </c>
      <c r="M17" s="25">
        <f t="shared" si="3"/>
        <v>0</v>
      </c>
      <c r="N17" s="26">
        <f>ROUND(V17*Hauptstelle!$J$55, Hauptstelle!W52)</f>
        <v>0</v>
      </c>
      <c r="O17" s="27">
        <f t="shared" si="4"/>
        <v>0</v>
      </c>
      <c r="P17" s="24">
        <f t="shared" si="5"/>
        <v>0</v>
      </c>
      <c r="Q17" s="24">
        <f>(P17*(1/Hauptstelle!$J$53))+((L17/100)*Hauptstelle!$J$54)</f>
        <v>0</v>
      </c>
      <c r="R17" s="28">
        <f t="shared" si="6"/>
        <v>0</v>
      </c>
      <c r="S17" s="29">
        <f>R17/Hauptstelle!$R$48</f>
        <v>0</v>
      </c>
      <c r="T17" s="28">
        <f t="shared" si="7"/>
        <v>0</v>
      </c>
      <c r="U17" s="29">
        <f>T17/Hauptstelle!$T$48</f>
        <v>0</v>
      </c>
      <c r="V17" s="29">
        <f t="shared" si="8"/>
        <v>0</v>
      </c>
      <c r="W17" s="16">
        <f t="shared" si="9"/>
        <v>0</v>
      </c>
    </row>
    <row r="18" spans="1:23" x14ac:dyDescent="0.15">
      <c r="A18" s="16" t="s">
        <v>50</v>
      </c>
      <c r="B18" s="30">
        <v>28</v>
      </c>
      <c r="C18" s="30"/>
      <c r="D18" s="47">
        <f>C18/Hauptstelle!$E$51*100</f>
        <v>0</v>
      </c>
      <c r="E18" s="30"/>
      <c r="F18" s="47">
        <f>E18/Hauptstelle!$E$51*100</f>
        <v>0</v>
      </c>
      <c r="G18" s="19">
        <v>50</v>
      </c>
      <c r="H18" s="20" t="e">
        <f t="shared" si="0"/>
        <v>#DIV/0!</v>
      </c>
      <c r="I18" s="21" t="e">
        <f t="shared" si="1"/>
        <v>#DIV/0!</v>
      </c>
      <c r="J18" s="22">
        <v>73</v>
      </c>
      <c r="K18" s="23">
        <f t="shared" si="10"/>
        <v>3.2850000000000001</v>
      </c>
      <c r="L18" s="24">
        <f t="shared" si="2"/>
        <v>0</v>
      </c>
      <c r="M18" s="25">
        <f t="shared" si="3"/>
        <v>0</v>
      </c>
      <c r="N18" s="26">
        <f>ROUND(V18*Hauptstelle!$J$55, Hauptstelle!W52)</f>
        <v>0</v>
      </c>
      <c r="O18" s="27">
        <f t="shared" si="4"/>
        <v>0</v>
      </c>
      <c r="P18" s="24">
        <f t="shared" si="5"/>
        <v>0</v>
      </c>
      <c r="Q18" s="24">
        <f>(P18*(1/Hauptstelle!$J$53))+((L18/100)*Hauptstelle!$J$54)</f>
        <v>0</v>
      </c>
      <c r="R18" s="28">
        <f t="shared" si="6"/>
        <v>0</v>
      </c>
      <c r="S18" s="29">
        <f>R18/Hauptstelle!$R$48</f>
        <v>0</v>
      </c>
      <c r="T18" s="28">
        <f t="shared" si="7"/>
        <v>0</v>
      </c>
      <c r="U18" s="29">
        <f>T18/Hauptstelle!$T$48</f>
        <v>0</v>
      </c>
      <c r="V18" s="29">
        <f t="shared" si="8"/>
        <v>0</v>
      </c>
      <c r="W18" s="16">
        <f t="shared" si="9"/>
        <v>0</v>
      </c>
    </row>
    <row r="19" spans="1:23" x14ac:dyDescent="0.15">
      <c r="A19" s="16" t="s">
        <v>52</v>
      </c>
      <c r="B19" s="30">
        <v>28</v>
      </c>
      <c r="C19" s="30">
        <v>94</v>
      </c>
      <c r="D19" s="47">
        <f>C19/Hauptstelle!$E$51*100</f>
        <v>9.0927997601048562E-3</v>
      </c>
      <c r="E19" s="30">
        <v>1093</v>
      </c>
      <c r="F19" s="47">
        <f>E19/Hauptstelle!$E$51*100</f>
        <v>0.10572798018930435</v>
      </c>
      <c r="G19" s="19">
        <v>17</v>
      </c>
      <c r="H19" s="20">
        <f t="shared" si="0"/>
        <v>11.627659574468085</v>
      </c>
      <c r="I19" s="21">
        <f t="shared" si="1"/>
        <v>10.801515593121536</v>
      </c>
      <c r="J19" s="22">
        <v>44</v>
      </c>
      <c r="K19" s="23">
        <f t="shared" si="10"/>
        <v>6.8133333333333335</v>
      </c>
      <c r="L19" s="24">
        <f t="shared" si="2"/>
        <v>188.30120135034085</v>
      </c>
      <c r="M19" s="25">
        <f t="shared" si="3"/>
        <v>94.301201350340847</v>
      </c>
      <c r="N19" s="26">
        <f>ROUND(V19*Hauptstelle!$J$55, Hauptstelle!W52)</f>
        <v>100</v>
      </c>
      <c r="O19" s="27">
        <f t="shared" si="4"/>
        <v>160.42074363992171</v>
      </c>
      <c r="P19" s="24">
        <f t="shared" si="5"/>
        <v>94.301201350340847</v>
      </c>
      <c r="Q19" s="24">
        <f>(P19*(1/Hauptstelle!$J$53))+((L19/100)*Hauptstelle!$J$54)</f>
        <v>18.845180202551127</v>
      </c>
      <c r="R19" s="28">
        <f t="shared" si="6"/>
        <v>320.36806344336918</v>
      </c>
      <c r="S19" s="29">
        <f>R19/Hauptstelle!$R$48</f>
        <v>1.3629754803937419E-3</v>
      </c>
      <c r="T19" s="28">
        <f t="shared" si="7"/>
        <v>18581</v>
      </c>
      <c r="U19" s="29">
        <f>T19/Hauptstelle!$T$48</f>
        <v>1.1742432483027592E-3</v>
      </c>
      <c r="V19" s="29">
        <f t="shared" si="8"/>
        <v>1.2686093643482505E-3</v>
      </c>
      <c r="W19" s="16">
        <f t="shared" si="9"/>
        <v>30604</v>
      </c>
    </row>
    <row r="20" spans="1:23" x14ac:dyDescent="0.15">
      <c r="A20" s="16" t="s">
        <v>53</v>
      </c>
      <c r="B20" s="30">
        <v>28</v>
      </c>
      <c r="C20" s="30"/>
      <c r="D20" s="47">
        <f>C20/Hauptstelle!$E$51*100</f>
        <v>0</v>
      </c>
      <c r="E20" s="30"/>
      <c r="F20" s="47">
        <f>E20/Hauptstelle!$E$51*100</f>
        <v>0</v>
      </c>
      <c r="G20" s="19">
        <v>25</v>
      </c>
      <c r="H20" s="20" t="e">
        <f t="shared" si="0"/>
        <v>#DIV/0!</v>
      </c>
      <c r="I20" s="21" t="e">
        <f t="shared" si="1"/>
        <v>#DIV/0!</v>
      </c>
      <c r="J20" s="22">
        <v>50</v>
      </c>
      <c r="K20" s="23">
        <f t="shared" si="10"/>
        <v>6.083333333333333</v>
      </c>
      <c r="L20" s="24">
        <f t="shared" si="2"/>
        <v>0</v>
      </c>
      <c r="M20" s="25">
        <f t="shared" si="3"/>
        <v>0</v>
      </c>
      <c r="N20" s="26">
        <f>ROUND(V20*Hauptstelle!$J$55, Hauptstelle!W52)</f>
        <v>0</v>
      </c>
      <c r="O20" s="27">
        <f t="shared" si="4"/>
        <v>0</v>
      </c>
      <c r="P20" s="24">
        <f t="shared" si="5"/>
        <v>0</v>
      </c>
      <c r="Q20" s="24">
        <f>(P20*(1/Hauptstelle!$J$53))+((L20/100)*Hauptstelle!$J$54)</f>
        <v>0</v>
      </c>
      <c r="R20" s="28">
        <f t="shared" si="6"/>
        <v>0</v>
      </c>
      <c r="S20" s="29">
        <f>R20/Hauptstelle!$R$48</f>
        <v>0</v>
      </c>
      <c r="T20" s="28">
        <f t="shared" si="7"/>
        <v>0</v>
      </c>
      <c r="U20" s="29">
        <f>T20/Hauptstelle!$T$48</f>
        <v>0</v>
      </c>
      <c r="V20" s="29">
        <f t="shared" si="8"/>
        <v>0</v>
      </c>
      <c r="W20" s="16">
        <f t="shared" si="9"/>
        <v>0</v>
      </c>
    </row>
    <row r="21" spans="1:23" x14ac:dyDescent="0.15">
      <c r="A21" s="16" t="s">
        <v>51</v>
      </c>
      <c r="B21" s="30">
        <v>28</v>
      </c>
      <c r="C21" s="30"/>
      <c r="D21" s="47">
        <f>C21/Hauptstelle!$E$51*100</f>
        <v>0</v>
      </c>
      <c r="E21" s="30"/>
      <c r="F21" s="47">
        <f>E21/Hauptstelle!$E$51*100</f>
        <v>0</v>
      </c>
      <c r="G21" s="19">
        <v>25</v>
      </c>
      <c r="H21" s="20" t="e">
        <f t="shared" si="0"/>
        <v>#DIV/0!</v>
      </c>
      <c r="I21" s="21" t="e">
        <f t="shared" si="1"/>
        <v>#DIV/0!</v>
      </c>
      <c r="J21" s="22">
        <v>73</v>
      </c>
      <c r="K21" s="23">
        <f t="shared" si="10"/>
        <v>3.2850000000000001</v>
      </c>
      <c r="L21" s="24">
        <f t="shared" si="2"/>
        <v>0</v>
      </c>
      <c r="M21" s="25">
        <f t="shared" si="3"/>
        <v>0</v>
      </c>
      <c r="N21" s="26">
        <f>ROUND(V21*Hauptstelle!$J$55, Hauptstelle!W52)</f>
        <v>0</v>
      </c>
      <c r="O21" s="27">
        <f t="shared" si="4"/>
        <v>0</v>
      </c>
      <c r="P21" s="24">
        <f t="shared" si="5"/>
        <v>0</v>
      </c>
      <c r="Q21" s="24">
        <f>(P21*(1/Hauptstelle!$J$53))+((L21/100)*Hauptstelle!$J$54)</f>
        <v>0</v>
      </c>
      <c r="R21" s="28">
        <f t="shared" si="6"/>
        <v>0</v>
      </c>
      <c r="S21" s="29">
        <f>R21/Hauptstelle!$R$48</f>
        <v>0</v>
      </c>
      <c r="T21" s="28">
        <f t="shared" si="7"/>
        <v>0</v>
      </c>
      <c r="U21" s="29">
        <f>T21/Hauptstelle!$T$48</f>
        <v>0</v>
      </c>
      <c r="V21" s="29">
        <f t="shared" si="8"/>
        <v>0</v>
      </c>
      <c r="W21" s="16">
        <f t="shared" si="9"/>
        <v>0</v>
      </c>
    </row>
    <row r="22" spans="1:23" x14ac:dyDescent="0.15">
      <c r="A22" s="16" t="s">
        <v>54</v>
      </c>
      <c r="B22" s="30">
        <v>28</v>
      </c>
      <c r="C22" s="30">
        <v>536</v>
      </c>
      <c r="D22" s="47">
        <f>C22/Hauptstelle!$E$51*100</f>
        <v>5.1848305015065994E-2</v>
      </c>
      <c r="E22" s="30">
        <v>5334</v>
      </c>
      <c r="F22" s="47">
        <f>E22/Hauptstelle!$E$51*100</f>
        <v>0.51596802042977985</v>
      </c>
      <c r="G22" s="19">
        <v>8</v>
      </c>
      <c r="H22" s="20">
        <f t="shared" si="0"/>
        <v>9.9514925373134329</v>
      </c>
      <c r="I22" s="21">
        <f t="shared" si="1"/>
        <v>23.659783275403797</v>
      </c>
      <c r="J22" s="22">
        <v>44</v>
      </c>
      <c r="K22" s="23">
        <f t="shared" si="10"/>
        <v>6.8133333333333335</v>
      </c>
      <c r="L22" s="24">
        <f t="shared" si="2"/>
        <v>918.93742726689675</v>
      </c>
      <c r="M22" s="25">
        <f t="shared" si="3"/>
        <v>382.93742726689675</v>
      </c>
      <c r="N22" s="26">
        <f>ROUND(V22*Hauptstelle!$J$55, Hauptstelle!W52)</f>
        <v>300</v>
      </c>
      <c r="O22" s="27">
        <f t="shared" si="4"/>
        <v>782.8767123287671</v>
      </c>
      <c r="P22" s="24">
        <f t="shared" si="5"/>
        <v>382.93742726689675</v>
      </c>
      <c r="Q22" s="24">
        <f>(P22*(1/Hauptstelle!$J$53))+((L22/100)*Hauptstelle!$J$54)</f>
        <v>84.240614090034512</v>
      </c>
      <c r="R22" s="28">
        <f t="shared" si="6"/>
        <v>673.9249127202761</v>
      </c>
      <c r="S22" s="29">
        <f>R22/Hauptstelle!$R$48</f>
        <v>2.86714949608764E-3</v>
      </c>
      <c r="T22" s="28">
        <f t="shared" si="7"/>
        <v>42672</v>
      </c>
      <c r="U22" s="29">
        <f>T22/Hauptstelle!$T$48</f>
        <v>2.6966959739290319E-3</v>
      </c>
      <c r="V22" s="29">
        <f t="shared" si="8"/>
        <v>2.7819227350083359E-3</v>
      </c>
      <c r="W22" s="16">
        <f t="shared" si="9"/>
        <v>149352</v>
      </c>
    </row>
    <row r="23" spans="1:23" x14ac:dyDescent="0.15">
      <c r="A23" s="16" t="s">
        <v>55</v>
      </c>
      <c r="B23" s="30">
        <v>28</v>
      </c>
      <c r="C23" s="30"/>
      <c r="D23" s="47">
        <f>C23/Hauptstelle!$E$51*100</f>
        <v>0</v>
      </c>
      <c r="E23" s="30"/>
      <c r="F23" s="47">
        <f>E23/Hauptstelle!$E$51*100</f>
        <v>0</v>
      </c>
      <c r="G23" s="19">
        <v>16</v>
      </c>
      <c r="H23" s="20" t="e">
        <f t="shared" si="0"/>
        <v>#DIV/0!</v>
      </c>
      <c r="I23" s="21" t="e">
        <f t="shared" si="1"/>
        <v>#DIV/0!</v>
      </c>
      <c r="J23" s="22">
        <v>50</v>
      </c>
      <c r="K23" s="23">
        <f t="shared" si="10"/>
        <v>6.083333333333333</v>
      </c>
      <c r="L23" s="24">
        <f t="shared" si="2"/>
        <v>0</v>
      </c>
      <c r="M23" s="25">
        <f t="shared" si="3"/>
        <v>0</v>
      </c>
      <c r="N23" s="26">
        <f>ROUND(V23*Hauptstelle!$J$55, Hauptstelle!W52)</f>
        <v>0</v>
      </c>
      <c r="O23" s="27">
        <f t="shared" si="4"/>
        <v>0</v>
      </c>
      <c r="P23" s="24">
        <f t="shared" si="5"/>
        <v>0</v>
      </c>
      <c r="Q23" s="24">
        <f>(P23*(1/Hauptstelle!$J$53))+((L23/100)*Hauptstelle!$J$54)</f>
        <v>0</v>
      </c>
      <c r="R23" s="28">
        <f t="shared" si="6"/>
        <v>0</v>
      </c>
      <c r="S23" s="29">
        <f>R23/Hauptstelle!$R$48</f>
        <v>0</v>
      </c>
      <c r="T23" s="28">
        <f t="shared" si="7"/>
        <v>0</v>
      </c>
      <c r="U23" s="29">
        <f>T23/Hauptstelle!$T$48</f>
        <v>0</v>
      </c>
      <c r="V23" s="29">
        <f t="shared" si="8"/>
        <v>0</v>
      </c>
      <c r="W23" s="16">
        <f t="shared" si="9"/>
        <v>0</v>
      </c>
    </row>
    <row r="24" spans="1:23" x14ac:dyDescent="0.15">
      <c r="A24" s="16" t="s">
        <v>6</v>
      </c>
      <c r="B24" s="30">
        <v>28</v>
      </c>
      <c r="C24" s="30"/>
      <c r="D24" s="47">
        <f>C24/Hauptstelle!$E$51*100</f>
        <v>0</v>
      </c>
      <c r="E24" s="30"/>
      <c r="F24" s="47">
        <f>E24/Hauptstelle!$E$51*100</f>
        <v>0</v>
      </c>
      <c r="G24" s="19">
        <v>7.67</v>
      </c>
      <c r="H24" s="20" t="e">
        <f t="shared" si="0"/>
        <v>#DIV/0!</v>
      </c>
      <c r="I24" s="21" t="e">
        <f t="shared" si="1"/>
        <v>#DIV/0!</v>
      </c>
      <c r="J24" s="22">
        <v>78</v>
      </c>
      <c r="K24" s="23">
        <f t="shared" si="10"/>
        <v>2.6766666666666667</v>
      </c>
      <c r="L24" s="24">
        <f t="shared" si="2"/>
        <v>0</v>
      </c>
      <c r="M24" s="25">
        <f t="shared" si="3"/>
        <v>0</v>
      </c>
      <c r="N24" s="26">
        <f>ROUND(V24*Hauptstelle!$J$55, Hauptstelle!W52)</f>
        <v>0</v>
      </c>
      <c r="O24" s="27">
        <f t="shared" si="4"/>
        <v>0</v>
      </c>
      <c r="P24" s="24">
        <f t="shared" si="5"/>
        <v>0</v>
      </c>
      <c r="Q24" s="24">
        <f>(P24*(1/Hauptstelle!$J$53))+((L24/100)*Hauptstelle!$J$54)</f>
        <v>0</v>
      </c>
      <c r="R24" s="28">
        <f t="shared" si="6"/>
        <v>0</v>
      </c>
      <c r="S24" s="29">
        <f>R24/Hauptstelle!$R$48</f>
        <v>0</v>
      </c>
      <c r="T24" s="28">
        <f t="shared" si="7"/>
        <v>0</v>
      </c>
      <c r="U24" s="29">
        <f>T24/Hauptstelle!$T$48</f>
        <v>0</v>
      </c>
      <c r="V24" s="29">
        <f t="shared" si="8"/>
        <v>0</v>
      </c>
      <c r="W24" s="16">
        <f t="shared" si="9"/>
        <v>0</v>
      </c>
    </row>
    <row r="25" spans="1:23" x14ac:dyDescent="0.15">
      <c r="A25" s="16" t="s">
        <v>66</v>
      </c>
      <c r="B25" s="30">
        <v>28</v>
      </c>
      <c r="C25" s="30"/>
      <c r="D25" s="47">
        <f>C25/Hauptstelle!$E$51*100</f>
        <v>0</v>
      </c>
      <c r="E25" s="30"/>
      <c r="F25" s="47">
        <f>E25/Hauptstelle!$E$51*100</f>
        <v>0</v>
      </c>
      <c r="G25" s="19">
        <v>10</v>
      </c>
      <c r="H25" s="20" t="e">
        <f t="shared" si="0"/>
        <v>#DIV/0!</v>
      </c>
      <c r="I25" s="21" t="e">
        <f t="shared" si="1"/>
        <v>#DIV/0!</v>
      </c>
      <c r="J25" s="22">
        <v>70</v>
      </c>
      <c r="K25" s="23">
        <f t="shared" si="10"/>
        <v>3.65</v>
      </c>
      <c r="L25" s="24">
        <f t="shared" si="2"/>
        <v>0</v>
      </c>
      <c r="M25" s="25">
        <f t="shared" si="3"/>
        <v>0</v>
      </c>
      <c r="N25" s="26">
        <f>ROUND(V25*Hauptstelle!$J$55, Hauptstelle!W52)</f>
        <v>0</v>
      </c>
      <c r="O25" s="27">
        <f t="shared" si="4"/>
        <v>0</v>
      </c>
      <c r="P25" s="24">
        <f t="shared" si="5"/>
        <v>0</v>
      </c>
      <c r="Q25" s="24">
        <f>(P25*(1/Hauptstelle!$J$53))+((L25/100)*Hauptstelle!$J$54)</f>
        <v>0</v>
      </c>
      <c r="R25" s="28">
        <f t="shared" si="6"/>
        <v>0</v>
      </c>
      <c r="S25" s="29">
        <f>R25/Hauptstelle!$R$48</f>
        <v>0</v>
      </c>
      <c r="T25" s="28">
        <f t="shared" si="7"/>
        <v>0</v>
      </c>
      <c r="U25" s="29">
        <f>T25/Hauptstelle!$T$48</f>
        <v>0</v>
      </c>
      <c r="V25" s="29">
        <f t="shared" si="8"/>
        <v>0</v>
      </c>
      <c r="W25" s="16">
        <f t="shared" si="9"/>
        <v>0</v>
      </c>
    </row>
    <row r="26" spans="1:23" x14ac:dyDescent="0.15">
      <c r="A26" s="16" t="s">
        <v>67</v>
      </c>
      <c r="B26" s="30">
        <v>28</v>
      </c>
      <c r="C26" s="30"/>
      <c r="D26" s="47">
        <f>C26/Hauptstelle!$E$51*100</f>
        <v>0</v>
      </c>
      <c r="E26" s="30"/>
      <c r="F26" s="47">
        <f>E26/Hauptstelle!$E$51*100</f>
        <v>0</v>
      </c>
      <c r="G26" s="19">
        <v>10</v>
      </c>
      <c r="H26" s="20" t="e">
        <f t="shared" si="0"/>
        <v>#DIV/0!</v>
      </c>
      <c r="I26" s="21" t="e">
        <f t="shared" si="1"/>
        <v>#DIV/0!</v>
      </c>
      <c r="J26" s="22">
        <v>70</v>
      </c>
      <c r="K26" s="23">
        <f t="shared" si="10"/>
        <v>3.65</v>
      </c>
      <c r="L26" s="24">
        <f t="shared" si="2"/>
        <v>0</v>
      </c>
      <c r="M26" s="25">
        <f t="shared" si="3"/>
        <v>0</v>
      </c>
      <c r="N26" s="26">
        <f>ROUND(V26*Hauptstelle!$J$55, Hauptstelle!W52)</f>
        <v>0</v>
      </c>
      <c r="O26" s="27">
        <f t="shared" si="4"/>
        <v>0</v>
      </c>
      <c r="P26" s="24">
        <f t="shared" si="5"/>
        <v>0</v>
      </c>
      <c r="Q26" s="24">
        <f>(P26*(1/Hauptstelle!$J$53))+((L26/100)*Hauptstelle!$J$54)</f>
        <v>0</v>
      </c>
      <c r="R26" s="28">
        <f t="shared" si="6"/>
        <v>0</v>
      </c>
      <c r="S26" s="29">
        <f>R26/Hauptstelle!$R$48</f>
        <v>0</v>
      </c>
      <c r="T26" s="28">
        <f t="shared" si="7"/>
        <v>0</v>
      </c>
      <c r="U26" s="29">
        <f>T26/Hauptstelle!$T$48</f>
        <v>0</v>
      </c>
      <c r="V26" s="29">
        <f t="shared" si="8"/>
        <v>0</v>
      </c>
      <c r="W26" s="16">
        <f t="shared" si="9"/>
        <v>0</v>
      </c>
    </row>
    <row r="27" spans="1:23" x14ac:dyDescent="0.15">
      <c r="A27" s="16" t="s">
        <v>56</v>
      </c>
      <c r="B27" s="30">
        <v>28</v>
      </c>
      <c r="C27" s="30">
        <v>839</v>
      </c>
      <c r="D27" s="47">
        <f>C27/Hauptstelle!$E$51*100</f>
        <v>8.1158074454552934E-2</v>
      </c>
      <c r="E27" s="30">
        <v>6322</v>
      </c>
      <c r="F27" s="47">
        <f>E27/Hauptstelle!$E$51*100</f>
        <v>0.61153914982322244</v>
      </c>
      <c r="G27" s="19">
        <v>16.329999999999998</v>
      </c>
      <c r="H27" s="20">
        <f t="shared" si="0"/>
        <v>7.5351609058402857</v>
      </c>
      <c r="I27" s="21">
        <f t="shared" si="1"/>
        <v>42.196025927800548</v>
      </c>
      <c r="J27" s="22">
        <v>30</v>
      </c>
      <c r="K27" s="23">
        <f t="shared" si="10"/>
        <v>8.5166666666666675</v>
      </c>
      <c r="L27" s="24">
        <f t="shared" si="2"/>
        <v>871.31944734627973</v>
      </c>
      <c r="M27" s="25">
        <f t="shared" si="3"/>
        <v>32.31944734627973</v>
      </c>
      <c r="N27" s="26">
        <f>ROUND(V27*Hauptstelle!$J$55, Hauptstelle!W52)</f>
        <v>500</v>
      </c>
      <c r="O27" s="27">
        <f t="shared" si="4"/>
        <v>742.30919765166334</v>
      </c>
      <c r="P27" s="24">
        <f t="shared" si="5"/>
        <v>32.31944734627973</v>
      </c>
      <c r="Q27" s="24">
        <f>(P27*(1/Hauptstelle!$J$53))+((L27/100)*Hauptstelle!$J$54)</f>
        <v>46.797917101941962</v>
      </c>
      <c r="R27" s="28">
        <f t="shared" si="6"/>
        <v>764.20998627471215</v>
      </c>
      <c r="S27" s="29">
        <f>R27/Hauptstelle!$R$48</f>
        <v>3.2512587614670031E-3</v>
      </c>
      <c r="T27" s="28">
        <f t="shared" si="7"/>
        <v>103238.26</v>
      </c>
      <c r="U27" s="29">
        <f>T27/Hauptstelle!$T$48</f>
        <v>6.5242360352793074E-3</v>
      </c>
      <c r="V27" s="29">
        <f t="shared" si="8"/>
        <v>4.8877473983731552E-3</v>
      </c>
      <c r="W27" s="16">
        <f t="shared" si="9"/>
        <v>177016</v>
      </c>
    </row>
    <row r="28" spans="1:23" x14ac:dyDescent="0.15">
      <c r="A28" s="16" t="s">
        <v>57</v>
      </c>
      <c r="B28" s="30">
        <v>28</v>
      </c>
      <c r="C28" s="30"/>
      <c r="D28" s="47">
        <f>C28/Hauptstelle!$E$51*100</f>
        <v>0</v>
      </c>
      <c r="E28" s="30"/>
      <c r="F28" s="47">
        <f>E28/Hauptstelle!$E$51*100</f>
        <v>0</v>
      </c>
      <c r="G28" s="19">
        <v>16.329999999999998</v>
      </c>
      <c r="H28" s="20" t="e">
        <f t="shared" si="0"/>
        <v>#DIV/0!</v>
      </c>
      <c r="I28" s="21" t="e">
        <f t="shared" si="1"/>
        <v>#DIV/0!</v>
      </c>
      <c r="J28" s="22">
        <v>30</v>
      </c>
      <c r="K28" s="23">
        <f t="shared" si="10"/>
        <v>8.5166666666666675</v>
      </c>
      <c r="L28" s="24">
        <f t="shared" si="2"/>
        <v>0</v>
      </c>
      <c r="M28" s="25">
        <f t="shared" si="3"/>
        <v>0</v>
      </c>
      <c r="N28" s="26">
        <f>ROUND(V28*Hauptstelle!$J$55, Hauptstelle!W52)</f>
        <v>0</v>
      </c>
      <c r="O28" s="27">
        <f t="shared" si="4"/>
        <v>0</v>
      </c>
      <c r="P28" s="24">
        <f t="shared" si="5"/>
        <v>0</v>
      </c>
      <c r="Q28" s="24">
        <f>(P28*(1/Hauptstelle!$J$53))+((L28/100)*Hauptstelle!$J$54)</f>
        <v>0</v>
      </c>
      <c r="R28" s="28">
        <f t="shared" si="6"/>
        <v>0</v>
      </c>
      <c r="S28" s="29">
        <f>R28/Hauptstelle!$R$48</f>
        <v>0</v>
      </c>
      <c r="T28" s="28">
        <f t="shared" si="7"/>
        <v>0</v>
      </c>
      <c r="U28" s="29">
        <f>T28/Hauptstelle!$T$48</f>
        <v>0</v>
      </c>
      <c r="V28" s="29">
        <f t="shared" si="8"/>
        <v>0</v>
      </c>
      <c r="W28" s="16">
        <f t="shared" si="9"/>
        <v>0</v>
      </c>
    </row>
    <row r="29" spans="1:23" x14ac:dyDescent="0.15">
      <c r="A29" s="16" t="s">
        <v>58</v>
      </c>
      <c r="B29" s="30">
        <v>28</v>
      </c>
      <c r="C29" s="30"/>
      <c r="D29" s="47">
        <f>C29/Hauptstelle!$E$51*100</f>
        <v>0</v>
      </c>
      <c r="E29" s="30"/>
      <c r="F29" s="47">
        <f>E29/Hauptstelle!$E$51*100</f>
        <v>0</v>
      </c>
      <c r="G29" s="19">
        <v>16.329999999999998</v>
      </c>
      <c r="H29" s="20" t="e">
        <f t="shared" si="0"/>
        <v>#DIV/0!</v>
      </c>
      <c r="I29" s="21" t="e">
        <f t="shared" si="1"/>
        <v>#DIV/0!</v>
      </c>
      <c r="J29" s="22">
        <v>30</v>
      </c>
      <c r="K29" s="23">
        <f t="shared" si="10"/>
        <v>8.5166666666666675</v>
      </c>
      <c r="L29" s="24">
        <f t="shared" si="2"/>
        <v>0</v>
      </c>
      <c r="M29" s="25">
        <f t="shared" si="3"/>
        <v>0</v>
      </c>
      <c r="N29" s="26">
        <f>ROUND(V29*Hauptstelle!$J$55, Hauptstelle!W52)</f>
        <v>0</v>
      </c>
      <c r="O29" s="27">
        <f t="shared" si="4"/>
        <v>0</v>
      </c>
      <c r="P29" s="24">
        <f t="shared" si="5"/>
        <v>0</v>
      </c>
      <c r="Q29" s="24">
        <f>(P29*(1/Hauptstelle!$J$53))+((L29/100)*Hauptstelle!$J$54)</f>
        <v>0</v>
      </c>
      <c r="R29" s="28">
        <f t="shared" si="6"/>
        <v>0</v>
      </c>
      <c r="S29" s="29">
        <f>R29/Hauptstelle!$R$48</f>
        <v>0</v>
      </c>
      <c r="T29" s="28">
        <f t="shared" si="7"/>
        <v>0</v>
      </c>
      <c r="U29" s="29">
        <f>T29/Hauptstelle!$T$48</f>
        <v>0</v>
      </c>
      <c r="V29" s="29">
        <f t="shared" si="8"/>
        <v>0</v>
      </c>
      <c r="W29" s="16">
        <f t="shared" si="9"/>
        <v>0</v>
      </c>
    </row>
    <row r="30" spans="1:23" x14ac:dyDescent="0.15">
      <c r="A30" s="16" t="s">
        <v>59</v>
      </c>
      <c r="B30" s="30">
        <v>28</v>
      </c>
      <c r="C30" s="30"/>
      <c r="D30" s="47">
        <f>C30/Hauptstelle!$E$51*100</f>
        <v>0</v>
      </c>
      <c r="E30" s="30"/>
      <c r="F30" s="47">
        <f>E30/Hauptstelle!$E$51*100</f>
        <v>0</v>
      </c>
      <c r="G30" s="19">
        <v>16.329999999999998</v>
      </c>
      <c r="H30" s="20" t="e">
        <f t="shared" si="0"/>
        <v>#DIV/0!</v>
      </c>
      <c r="I30" s="21" t="e">
        <f t="shared" si="1"/>
        <v>#DIV/0!</v>
      </c>
      <c r="J30" s="22">
        <v>30</v>
      </c>
      <c r="K30" s="23">
        <f t="shared" si="10"/>
        <v>8.5166666666666675</v>
      </c>
      <c r="L30" s="24">
        <f t="shared" si="2"/>
        <v>0</v>
      </c>
      <c r="M30" s="25">
        <f t="shared" si="3"/>
        <v>0</v>
      </c>
      <c r="N30" s="26">
        <f>ROUND(V30*Hauptstelle!$J$55, Hauptstelle!W52)</f>
        <v>0</v>
      </c>
      <c r="O30" s="27">
        <f t="shared" si="4"/>
        <v>0</v>
      </c>
      <c r="P30" s="24">
        <f t="shared" si="5"/>
        <v>0</v>
      </c>
      <c r="Q30" s="24">
        <f>(P30*(1/Hauptstelle!$J$53))+((L30/100)*Hauptstelle!$J$54)</f>
        <v>0</v>
      </c>
      <c r="R30" s="28">
        <f t="shared" si="6"/>
        <v>0</v>
      </c>
      <c r="S30" s="29">
        <f>R30/Hauptstelle!$R$48</f>
        <v>0</v>
      </c>
      <c r="T30" s="28">
        <f t="shared" si="7"/>
        <v>0</v>
      </c>
      <c r="U30" s="29">
        <f>T30/Hauptstelle!$T$48</f>
        <v>0</v>
      </c>
      <c r="V30" s="29">
        <f t="shared" si="8"/>
        <v>0</v>
      </c>
      <c r="W30" s="16">
        <f t="shared" si="9"/>
        <v>0</v>
      </c>
    </row>
    <row r="31" spans="1:23" x14ac:dyDescent="0.15">
      <c r="A31" s="16" t="s">
        <v>60</v>
      </c>
      <c r="B31" s="30">
        <v>28</v>
      </c>
      <c r="C31" s="30"/>
      <c r="D31" s="47">
        <f>C31/Hauptstelle!$E$51*100</f>
        <v>0</v>
      </c>
      <c r="E31" s="30"/>
      <c r="F31" s="47">
        <f>E31/Hauptstelle!$E$51*100</f>
        <v>0</v>
      </c>
      <c r="G31" s="19">
        <v>16.329999999999998</v>
      </c>
      <c r="H31" s="20" t="e">
        <f t="shared" si="0"/>
        <v>#DIV/0!</v>
      </c>
      <c r="I31" s="21" t="e">
        <f t="shared" si="1"/>
        <v>#DIV/0!</v>
      </c>
      <c r="J31" s="22">
        <v>30</v>
      </c>
      <c r="K31" s="23">
        <f t="shared" si="10"/>
        <v>8.5166666666666675</v>
      </c>
      <c r="L31" s="24">
        <f t="shared" si="2"/>
        <v>0</v>
      </c>
      <c r="M31" s="25">
        <f t="shared" si="3"/>
        <v>0</v>
      </c>
      <c r="N31" s="26">
        <f>ROUND(V31*Hauptstelle!$J$55, Hauptstelle!W52)</f>
        <v>0</v>
      </c>
      <c r="O31" s="27">
        <f t="shared" si="4"/>
        <v>0</v>
      </c>
      <c r="P31" s="24">
        <f t="shared" si="5"/>
        <v>0</v>
      </c>
      <c r="Q31" s="24">
        <f>(P31*(1/Hauptstelle!$J$53))+((L31/100)*Hauptstelle!$J$54)</f>
        <v>0</v>
      </c>
      <c r="R31" s="28">
        <f t="shared" si="6"/>
        <v>0</v>
      </c>
      <c r="S31" s="29">
        <f>R31/Hauptstelle!$R$48</f>
        <v>0</v>
      </c>
      <c r="T31" s="28">
        <f t="shared" si="7"/>
        <v>0</v>
      </c>
      <c r="U31" s="29">
        <f>T31/Hauptstelle!$T$48</f>
        <v>0</v>
      </c>
      <c r="V31" s="29">
        <f t="shared" si="8"/>
        <v>0</v>
      </c>
      <c r="W31" s="16">
        <f t="shared" si="9"/>
        <v>0</v>
      </c>
    </row>
    <row r="32" spans="1:23" x14ac:dyDescent="0.15">
      <c r="A32" s="16" t="s">
        <v>61</v>
      </c>
      <c r="B32" s="30">
        <v>28</v>
      </c>
      <c r="C32" s="30"/>
      <c r="D32" s="47">
        <f>C32/Hauptstelle!$E$51*100</f>
        <v>0</v>
      </c>
      <c r="E32" s="30"/>
      <c r="F32" s="47">
        <f>E32/Hauptstelle!$E$51*100</f>
        <v>0</v>
      </c>
      <c r="G32" s="19">
        <v>16.329999999999998</v>
      </c>
      <c r="H32" s="20" t="e">
        <f t="shared" si="0"/>
        <v>#DIV/0!</v>
      </c>
      <c r="I32" s="21" t="e">
        <f t="shared" si="1"/>
        <v>#DIV/0!</v>
      </c>
      <c r="J32" s="22">
        <v>30</v>
      </c>
      <c r="K32" s="23">
        <f t="shared" si="10"/>
        <v>8.5166666666666675</v>
      </c>
      <c r="L32" s="24">
        <f t="shared" si="2"/>
        <v>0</v>
      </c>
      <c r="M32" s="25">
        <f t="shared" si="3"/>
        <v>0</v>
      </c>
      <c r="N32" s="26">
        <f>ROUND(V32*Hauptstelle!$J$55, Hauptstelle!W52)</f>
        <v>0</v>
      </c>
      <c r="O32" s="27">
        <f t="shared" si="4"/>
        <v>0</v>
      </c>
      <c r="P32" s="24">
        <f t="shared" si="5"/>
        <v>0</v>
      </c>
      <c r="Q32" s="24">
        <f>(P32*(1/Hauptstelle!$J$53))+((L32/100)*Hauptstelle!$J$54)</f>
        <v>0</v>
      </c>
      <c r="R32" s="28">
        <f t="shared" si="6"/>
        <v>0</v>
      </c>
      <c r="S32" s="29">
        <f>R32/Hauptstelle!$R$48</f>
        <v>0</v>
      </c>
      <c r="T32" s="28">
        <f t="shared" si="7"/>
        <v>0</v>
      </c>
      <c r="U32" s="29">
        <f>T32/Hauptstelle!$T$48</f>
        <v>0</v>
      </c>
      <c r="V32" s="29">
        <f t="shared" si="8"/>
        <v>0</v>
      </c>
      <c r="W32" s="16">
        <f t="shared" si="9"/>
        <v>0</v>
      </c>
    </row>
    <row r="33" spans="1:23" x14ac:dyDescent="0.15">
      <c r="A33" s="16" t="s">
        <v>62</v>
      </c>
      <c r="B33" s="30">
        <v>28</v>
      </c>
      <c r="C33" s="30"/>
      <c r="D33" s="47">
        <f>C33/Hauptstelle!$E$51*100</f>
        <v>0</v>
      </c>
      <c r="E33" s="30"/>
      <c r="F33" s="47">
        <f>E33/Hauptstelle!$E$51*100</f>
        <v>0</v>
      </c>
      <c r="G33" s="19">
        <v>16.329999999999998</v>
      </c>
      <c r="H33" s="20" t="e">
        <f t="shared" si="0"/>
        <v>#DIV/0!</v>
      </c>
      <c r="I33" s="21" t="e">
        <f t="shared" si="1"/>
        <v>#DIV/0!</v>
      </c>
      <c r="J33" s="22">
        <v>30</v>
      </c>
      <c r="K33" s="23">
        <f t="shared" si="10"/>
        <v>8.5166666666666675</v>
      </c>
      <c r="L33" s="24">
        <f t="shared" si="2"/>
        <v>0</v>
      </c>
      <c r="M33" s="25">
        <f t="shared" si="3"/>
        <v>0</v>
      </c>
      <c r="N33" s="26">
        <f>ROUND(V33*Hauptstelle!$J$55, Hauptstelle!W52)</f>
        <v>0</v>
      </c>
      <c r="O33" s="27">
        <f t="shared" si="4"/>
        <v>0</v>
      </c>
      <c r="P33" s="24">
        <f t="shared" si="5"/>
        <v>0</v>
      </c>
      <c r="Q33" s="24">
        <f>(P33*(1/Hauptstelle!$J$53))+((L33/100)*Hauptstelle!$J$54)</f>
        <v>0</v>
      </c>
      <c r="R33" s="28">
        <f t="shared" si="6"/>
        <v>0</v>
      </c>
      <c r="S33" s="29">
        <f>R33/Hauptstelle!$R$48</f>
        <v>0</v>
      </c>
      <c r="T33" s="28">
        <f t="shared" si="7"/>
        <v>0</v>
      </c>
      <c r="U33" s="29">
        <f>T33/Hauptstelle!$T$48</f>
        <v>0</v>
      </c>
      <c r="V33" s="29">
        <f t="shared" si="8"/>
        <v>0</v>
      </c>
      <c r="W33" s="16">
        <f t="shared" si="9"/>
        <v>0</v>
      </c>
    </row>
    <row r="34" spans="1:23" x14ac:dyDescent="0.15">
      <c r="A34" s="16" t="s">
        <v>63</v>
      </c>
      <c r="B34" s="30">
        <v>28</v>
      </c>
      <c r="C34" s="30"/>
      <c r="D34" s="47">
        <f>C34/Hauptstelle!$E$51*100</f>
        <v>0</v>
      </c>
      <c r="E34" s="30"/>
      <c r="F34" s="47">
        <f>E34/Hauptstelle!$E$51*100</f>
        <v>0</v>
      </c>
      <c r="G34" s="19">
        <v>16.329999999999998</v>
      </c>
      <c r="H34" s="20" t="e">
        <f t="shared" si="0"/>
        <v>#DIV/0!</v>
      </c>
      <c r="I34" s="21" t="e">
        <f t="shared" si="1"/>
        <v>#DIV/0!</v>
      </c>
      <c r="J34" s="22">
        <v>30</v>
      </c>
      <c r="K34" s="23">
        <f t="shared" si="10"/>
        <v>8.5166666666666675</v>
      </c>
      <c r="L34" s="24">
        <f t="shared" si="2"/>
        <v>0</v>
      </c>
      <c r="M34" s="25">
        <f t="shared" si="3"/>
        <v>0</v>
      </c>
      <c r="N34" s="26">
        <f>ROUND(V34*Hauptstelle!$J$55, Hauptstelle!W52)</f>
        <v>0</v>
      </c>
      <c r="O34" s="27">
        <f t="shared" si="4"/>
        <v>0</v>
      </c>
      <c r="P34" s="24">
        <f t="shared" si="5"/>
        <v>0</v>
      </c>
      <c r="Q34" s="24">
        <f>(P34*(1/Hauptstelle!$J$53))+((L34/100)*Hauptstelle!$J$54)</f>
        <v>0</v>
      </c>
      <c r="R34" s="28">
        <f t="shared" si="6"/>
        <v>0</v>
      </c>
      <c r="S34" s="29">
        <f>R34/Hauptstelle!$R$48</f>
        <v>0</v>
      </c>
      <c r="T34" s="28">
        <f t="shared" si="7"/>
        <v>0</v>
      </c>
      <c r="U34" s="29">
        <f>T34/Hauptstelle!$T$48</f>
        <v>0</v>
      </c>
      <c r="V34" s="29">
        <f t="shared" si="8"/>
        <v>0</v>
      </c>
      <c r="W34" s="16">
        <f t="shared" si="9"/>
        <v>0</v>
      </c>
    </row>
    <row r="35" spans="1:23" x14ac:dyDescent="0.15">
      <c r="A35" s="16" t="s">
        <v>64</v>
      </c>
      <c r="B35" s="30">
        <v>28</v>
      </c>
      <c r="C35" s="30"/>
      <c r="D35" s="47">
        <f>C35/Hauptstelle!$E$51*100</f>
        <v>0</v>
      </c>
      <c r="E35" s="30"/>
      <c r="F35" s="47">
        <f>E35/Hauptstelle!$E$51*100</f>
        <v>0</v>
      </c>
      <c r="G35" s="19">
        <v>16.329999999999998</v>
      </c>
      <c r="H35" s="20" t="e">
        <f t="shared" si="0"/>
        <v>#DIV/0!</v>
      </c>
      <c r="I35" s="21" t="e">
        <f t="shared" si="1"/>
        <v>#DIV/0!</v>
      </c>
      <c r="J35" s="22">
        <v>30</v>
      </c>
      <c r="K35" s="23">
        <f t="shared" si="10"/>
        <v>8.5166666666666675</v>
      </c>
      <c r="L35" s="24">
        <f t="shared" si="2"/>
        <v>0</v>
      </c>
      <c r="M35" s="25">
        <f t="shared" si="3"/>
        <v>0</v>
      </c>
      <c r="N35" s="26">
        <f>ROUND(V35*Hauptstelle!$J$55, Hauptstelle!W52)</f>
        <v>0</v>
      </c>
      <c r="O35" s="27">
        <f t="shared" si="4"/>
        <v>0</v>
      </c>
      <c r="P35" s="24">
        <f t="shared" si="5"/>
        <v>0</v>
      </c>
      <c r="Q35" s="24">
        <f>(P35*(1/Hauptstelle!$J$53))+((L35/100)*Hauptstelle!$J$54)</f>
        <v>0</v>
      </c>
      <c r="R35" s="28">
        <f t="shared" si="6"/>
        <v>0</v>
      </c>
      <c r="S35" s="29">
        <f>R35/Hauptstelle!$R$48</f>
        <v>0</v>
      </c>
      <c r="T35" s="28">
        <f t="shared" si="7"/>
        <v>0</v>
      </c>
      <c r="U35" s="29">
        <f>T35/Hauptstelle!$T$48</f>
        <v>0</v>
      </c>
      <c r="V35" s="29">
        <f t="shared" si="8"/>
        <v>0</v>
      </c>
      <c r="W35" s="16">
        <f t="shared" si="9"/>
        <v>0</v>
      </c>
    </row>
    <row r="36" spans="1:23" x14ac:dyDescent="0.15">
      <c r="A36" s="16" t="s">
        <v>65</v>
      </c>
      <c r="B36" s="30">
        <v>28</v>
      </c>
      <c r="C36" s="30"/>
      <c r="D36" s="47">
        <f>C36/Hauptstelle!$E$51*100</f>
        <v>0</v>
      </c>
      <c r="E36" s="30"/>
      <c r="F36" s="47">
        <f>E36/Hauptstelle!$E$51*100</f>
        <v>0</v>
      </c>
      <c r="G36" s="19">
        <v>16.329999999999998</v>
      </c>
      <c r="H36" s="20" t="e">
        <f t="shared" si="0"/>
        <v>#DIV/0!</v>
      </c>
      <c r="I36" s="21" t="e">
        <f t="shared" si="1"/>
        <v>#DIV/0!</v>
      </c>
      <c r="J36" s="22">
        <v>30</v>
      </c>
      <c r="K36" s="23">
        <f t="shared" si="10"/>
        <v>8.5166666666666675</v>
      </c>
      <c r="L36" s="24">
        <f t="shared" si="2"/>
        <v>0</v>
      </c>
      <c r="M36" s="25">
        <f t="shared" si="3"/>
        <v>0</v>
      </c>
      <c r="N36" s="26">
        <f>ROUND(V36*Hauptstelle!$J$55, Hauptstelle!W52)</f>
        <v>0</v>
      </c>
      <c r="O36" s="27">
        <f t="shared" si="4"/>
        <v>0</v>
      </c>
      <c r="P36" s="24">
        <f t="shared" si="5"/>
        <v>0</v>
      </c>
      <c r="Q36" s="24">
        <f>(P36*(1/Hauptstelle!$J$53))+((L36/100)*Hauptstelle!$J$54)</f>
        <v>0</v>
      </c>
      <c r="R36" s="28">
        <f t="shared" si="6"/>
        <v>0</v>
      </c>
      <c r="S36" s="29">
        <f>R36/Hauptstelle!$R$48</f>
        <v>0</v>
      </c>
      <c r="T36" s="28">
        <f t="shared" si="7"/>
        <v>0</v>
      </c>
      <c r="U36" s="29">
        <f>T36/Hauptstelle!$T$48</f>
        <v>0</v>
      </c>
      <c r="V36" s="29">
        <f t="shared" si="8"/>
        <v>0</v>
      </c>
      <c r="W36" s="16">
        <f t="shared" si="9"/>
        <v>0</v>
      </c>
    </row>
    <row r="37" spans="1:23" x14ac:dyDescent="0.15">
      <c r="A37" s="32" t="s">
        <v>7</v>
      </c>
      <c r="B37" s="32">
        <f>IF(E37=0,SUM(B2:B36)/35,W37/E37)</f>
        <v>27.618899225516703</v>
      </c>
      <c r="C37" s="32">
        <f>SUM(C2:C36)</f>
        <v>8683</v>
      </c>
      <c r="D37" s="32"/>
      <c r="E37" s="32">
        <f>SUM(E2:E36)</f>
        <v>43642</v>
      </c>
      <c r="F37" s="32"/>
      <c r="G37" s="94"/>
      <c r="H37" s="34">
        <f>E37/C37</f>
        <v>5.0261430381204653</v>
      </c>
      <c r="I37" s="95">
        <f t="shared" si="1"/>
        <v>61.968071763594118</v>
      </c>
      <c r="J37" s="96"/>
      <c r="K37" s="96"/>
      <c r="L37" s="32">
        <f>SUM(L2:L36)</f>
        <v>8683.0000000000018</v>
      </c>
      <c r="M37" s="97"/>
      <c r="N37" s="26">
        <f>SUM(N2:N36)</f>
        <v>2500</v>
      </c>
      <c r="O37" s="39">
        <f>SUM(O2:O36)</f>
        <v>7397.3681900936999</v>
      </c>
      <c r="P37" s="40"/>
      <c r="Q37" s="41">
        <f>SUM(P2:P36)</f>
        <v>718.53739658220309</v>
      </c>
      <c r="R37" s="42">
        <f>SUM(R2:R36)</f>
        <v>5454.72487213965</v>
      </c>
      <c r="S37" s="43"/>
      <c r="T37" s="42">
        <f>SUM(T2:T36)</f>
        <v>488913.52999999997</v>
      </c>
      <c r="U37" s="43"/>
      <c r="V37" s="43"/>
      <c r="W37" s="16">
        <f>SUM(W2:W36)</f>
        <v>1205344</v>
      </c>
    </row>
  </sheetData>
  <phoneticPr fontId="2" type="noConversion"/>
  <pageMargins left="0.78740157499999996" right="0.78740157499999996" top="0.984251969" bottom="0.984251969" header="0.4921259845" footer="0.4921259845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7"/>
  <sheetViews>
    <sheetView zoomScale="125" workbookViewId="0">
      <selection activeCell="C2" sqref="C2"/>
    </sheetView>
  </sheetViews>
  <sheetFormatPr baseColWidth="10" defaultColWidth="11.5" defaultRowHeight="11" x14ac:dyDescent="0.15"/>
  <cols>
    <col min="1" max="1" width="19.33203125" style="93" customWidth="1"/>
    <col min="2" max="2" width="6.33203125" style="93" customWidth="1"/>
    <col min="3" max="3" width="6.83203125" style="93" bestFit="1" customWidth="1"/>
    <col min="4" max="4" width="7.1640625" style="93" bestFit="1" customWidth="1"/>
    <col min="5" max="5" width="8" style="93" bestFit="1" customWidth="1"/>
    <col min="6" max="6" width="7.1640625" style="93" bestFit="1" customWidth="1"/>
    <col min="7" max="7" width="7.33203125" style="93" bestFit="1" customWidth="1"/>
    <col min="8" max="8" width="6.6640625" style="93" bestFit="1" customWidth="1"/>
    <col min="9" max="9" width="8.33203125" style="93" bestFit="1" customWidth="1"/>
    <col min="10" max="10" width="12.5" style="93" bestFit="1" customWidth="1"/>
    <col min="11" max="11" width="6.33203125" style="93" bestFit="1" customWidth="1"/>
    <col min="12" max="12" width="6.83203125" style="93" bestFit="1" customWidth="1"/>
    <col min="13" max="13" width="8.1640625" style="93" customWidth="1"/>
    <col min="14" max="14" width="14.33203125" style="93" bestFit="1" customWidth="1"/>
    <col min="15" max="22" width="13.5" style="93" bestFit="1" customWidth="1"/>
    <col min="23" max="23" width="12.6640625" style="93" customWidth="1"/>
    <col min="24" max="16384" width="11.5" style="93"/>
  </cols>
  <sheetData>
    <row r="1" spans="1:23" ht="36" x14ac:dyDescent="0.15">
      <c r="A1" s="1" t="s">
        <v>14</v>
      </c>
      <c r="B1" s="91" t="s">
        <v>107</v>
      </c>
      <c r="C1" s="2" t="s">
        <v>38</v>
      </c>
      <c r="D1" s="4" t="s">
        <v>94</v>
      </c>
      <c r="E1" s="3" t="s">
        <v>8</v>
      </c>
      <c r="F1" s="4" t="s">
        <v>94</v>
      </c>
      <c r="G1" s="5" t="s">
        <v>77</v>
      </c>
      <c r="H1" s="6" t="s">
        <v>91</v>
      </c>
      <c r="I1" s="7" t="s">
        <v>89</v>
      </c>
      <c r="J1" s="7" t="s">
        <v>90</v>
      </c>
      <c r="K1" s="7" t="s">
        <v>92</v>
      </c>
      <c r="L1" s="8" t="s">
        <v>93</v>
      </c>
      <c r="M1" s="9" t="s">
        <v>76</v>
      </c>
      <c r="N1" s="92" t="s">
        <v>87</v>
      </c>
      <c r="O1" s="11" t="s">
        <v>79</v>
      </c>
      <c r="P1" s="12" t="s">
        <v>80</v>
      </c>
      <c r="Q1" s="12" t="s">
        <v>81</v>
      </c>
      <c r="R1" s="13" t="s">
        <v>82</v>
      </c>
      <c r="S1" s="14" t="s">
        <v>83</v>
      </c>
      <c r="T1" s="13" t="s">
        <v>84</v>
      </c>
      <c r="U1" s="14" t="s">
        <v>85</v>
      </c>
      <c r="V1" s="14" t="s">
        <v>86</v>
      </c>
      <c r="W1" s="15" t="s">
        <v>108</v>
      </c>
    </row>
    <row r="2" spans="1:23" x14ac:dyDescent="0.15">
      <c r="A2" s="16" t="s">
        <v>0</v>
      </c>
      <c r="B2" s="30">
        <v>28</v>
      </c>
      <c r="C2" s="30"/>
      <c r="D2" s="47">
        <f>C2/Hauptstelle!$E$51*100</f>
        <v>0</v>
      </c>
      <c r="E2" s="30"/>
      <c r="F2" s="47">
        <f>E2/Hauptstelle!$E$51*100</f>
        <v>0</v>
      </c>
      <c r="G2" s="19">
        <v>19.61</v>
      </c>
      <c r="H2" s="20" t="e">
        <f t="shared" ref="H2:H36" si="0">E2/C2</f>
        <v>#DIV/0!</v>
      </c>
      <c r="I2" s="21" t="e">
        <f t="shared" ref="I2:I37" si="1">((365-(H2*B2))*100)/365</f>
        <v>#DIV/0!</v>
      </c>
      <c r="J2" s="22">
        <v>78</v>
      </c>
      <c r="K2" s="23">
        <f>((100-J2)*365)/(100*30)</f>
        <v>2.6766666666666667</v>
      </c>
      <c r="L2" s="24" t="str">
        <f t="shared" ref="L2:L36" si="2">IF($O$37=0,"0",(O2/$O$37)*$C$37)</f>
        <v>0</v>
      </c>
      <c r="M2" s="25">
        <f t="shared" ref="M2:M36" si="3">L2-C2</f>
        <v>0</v>
      </c>
      <c r="N2" s="26">
        <f>ROUND(V2*Hauptstelle!$J$55, Hauptstelle!W52)</f>
        <v>0</v>
      </c>
      <c r="O2" s="27">
        <f t="shared" ref="O2:O36" si="4">E2/K2</f>
        <v>0</v>
      </c>
      <c r="P2" s="24">
        <f t="shared" ref="P2:P36" si="5">IF(M2&lt;0,0,M2)</f>
        <v>0</v>
      </c>
      <c r="Q2" s="24">
        <f>(P2*(1/Hauptstelle!$J$53))+((L2/100)*Hauptstelle!$J$54)</f>
        <v>0</v>
      </c>
      <c r="R2" s="28">
        <f t="shared" ref="R2:R36" si="6">Q2*G2</f>
        <v>0</v>
      </c>
      <c r="S2" s="29">
        <f>R2/Hauptstelle!$R$48</f>
        <v>0</v>
      </c>
      <c r="T2" s="28">
        <f t="shared" ref="T2:T36" si="7">E2*G2</f>
        <v>0</v>
      </c>
      <c r="U2" s="29">
        <f>T2/Hauptstelle!$T$48</f>
        <v>0</v>
      </c>
      <c r="V2" s="29">
        <f t="shared" ref="V2:V36" si="8">(S2+U2)/2</f>
        <v>0</v>
      </c>
      <c r="W2" s="16">
        <f t="shared" ref="W2:W36" si="9">B2*E2</f>
        <v>0</v>
      </c>
    </row>
    <row r="3" spans="1:23" x14ac:dyDescent="0.15">
      <c r="A3" s="16" t="s">
        <v>1</v>
      </c>
      <c r="B3" s="30">
        <v>28</v>
      </c>
      <c r="C3" s="30"/>
      <c r="D3" s="47">
        <f>C3/Hauptstelle!$E$51*100</f>
        <v>0</v>
      </c>
      <c r="E3" s="30"/>
      <c r="F3" s="47">
        <f>E3/Hauptstelle!$E$51*100</f>
        <v>0</v>
      </c>
      <c r="G3" s="19">
        <v>15.41</v>
      </c>
      <c r="H3" s="20" t="e">
        <f t="shared" si="0"/>
        <v>#DIV/0!</v>
      </c>
      <c r="I3" s="21" t="e">
        <f t="shared" si="1"/>
        <v>#DIV/0!</v>
      </c>
      <c r="J3" s="22">
        <v>60</v>
      </c>
      <c r="K3" s="23">
        <f t="shared" ref="K3:K36" si="10">((100-J3)*365)/(100*30)</f>
        <v>4.8666666666666663</v>
      </c>
      <c r="L3" s="24" t="str">
        <f t="shared" si="2"/>
        <v>0</v>
      </c>
      <c r="M3" s="25">
        <f t="shared" si="3"/>
        <v>0</v>
      </c>
      <c r="N3" s="26">
        <f>ROUND(V3*Hauptstelle!$J$55, Hauptstelle!W52)</f>
        <v>0</v>
      </c>
      <c r="O3" s="27">
        <f t="shared" si="4"/>
        <v>0</v>
      </c>
      <c r="P3" s="24">
        <f t="shared" si="5"/>
        <v>0</v>
      </c>
      <c r="Q3" s="24">
        <f>(P3*(1/Hauptstelle!$J$53))+((L3/100)*Hauptstelle!$J$54)</f>
        <v>0</v>
      </c>
      <c r="R3" s="28">
        <f t="shared" si="6"/>
        <v>0</v>
      </c>
      <c r="S3" s="29">
        <f>R3/Hauptstelle!$R$48</f>
        <v>0</v>
      </c>
      <c r="T3" s="28">
        <f t="shared" si="7"/>
        <v>0</v>
      </c>
      <c r="U3" s="29">
        <f>T3/Hauptstelle!$T$48</f>
        <v>0</v>
      </c>
      <c r="V3" s="29">
        <f t="shared" si="8"/>
        <v>0</v>
      </c>
      <c r="W3" s="16">
        <f t="shared" si="9"/>
        <v>0</v>
      </c>
    </row>
    <row r="4" spans="1:23" x14ac:dyDescent="0.15">
      <c r="A4" s="16" t="s">
        <v>2</v>
      </c>
      <c r="B4" s="30">
        <v>28</v>
      </c>
      <c r="C4" s="30"/>
      <c r="D4" s="47">
        <f>C4/Hauptstelle!$E$51*100</f>
        <v>0</v>
      </c>
      <c r="E4" s="30"/>
      <c r="F4" s="47">
        <f>E4/Hauptstelle!$E$51*100</f>
        <v>0</v>
      </c>
      <c r="G4" s="19">
        <v>10.29</v>
      </c>
      <c r="H4" s="20" t="e">
        <f t="shared" si="0"/>
        <v>#DIV/0!</v>
      </c>
      <c r="I4" s="21" t="e">
        <f t="shared" si="1"/>
        <v>#DIV/0!</v>
      </c>
      <c r="J4" s="22">
        <v>60</v>
      </c>
      <c r="K4" s="23">
        <f t="shared" si="10"/>
        <v>4.8666666666666663</v>
      </c>
      <c r="L4" s="24" t="str">
        <f t="shared" si="2"/>
        <v>0</v>
      </c>
      <c r="M4" s="25">
        <f t="shared" si="3"/>
        <v>0</v>
      </c>
      <c r="N4" s="26">
        <f>ROUND(V4*Hauptstelle!$J$55, Hauptstelle!W52)</f>
        <v>0</v>
      </c>
      <c r="O4" s="27">
        <f t="shared" si="4"/>
        <v>0</v>
      </c>
      <c r="P4" s="24">
        <f t="shared" si="5"/>
        <v>0</v>
      </c>
      <c r="Q4" s="24">
        <f>(P4*(1/Hauptstelle!$J$53))+((L4/100)*Hauptstelle!$J$54)</f>
        <v>0</v>
      </c>
      <c r="R4" s="28">
        <f t="shared" si="6"/>
        <v>0</v>
      </c>
      <c r="S4" s="29">
        <f>R4/Hauptstelle!$R$48</f>
        <v>0</v>
      </c>
      <c r="T4" s="28">
        <f t="shared" si="7"/>
        <v>0</v>
      </c>
      <c r="U4" s="29">
        <f>T4/Hauptstelle!$T$48</f>
        <v>0</v>
      </c>
      <c r="V4" s="29">
        <f t="shared" si="8"/>
        <v>0</v>
      </c>
      <c r="W4" s="16">
        <f t="shared" si="9"/>
        <v>0</v>
      </c>
    </row>
    <row r="5" spans="1:23" x14ac:dyDescent="0.15">
      <c r="A5" s="16" t="s">
        <v>3</v>
      </c>
      <c r="B5" s="30">
        <v>28</v>
      </c>
      <c r="C5" s="30"/>
      <c r="D5" s="47">
        <f>C5/Hauptstelle!$E$51*100</f>
        <v>0</v>
      </c>
      <c r="E5" s="30"/>
      <c r="F5" s="47">
        <f>E5/Hauptstelle!$E$51*100</f>
        <v>0</v>
      </c>
      <c r="G5" s="19">
        <v>12.78</v>
      </c>
      <c r="H5" s="20" t="e">
        <f t="shared" si="0"/>
        <v>#DIV/0!</v>
      </c>
      <c r="I5" s="21" t="e">
        <f t="shared" si="1"/>
        <v>#DIV/0!</v>
      </c>
      <c r="J5" s="22">
        <v>52</v>
      </c>
      <c r="K5" s="23">
        <f t="shared" si="10"/>
        <v>5.84</v>
      </c>
      <c r="L5" s="24" t="str">
        <f t="shared" si="2"/>
        <v>0</v>
      </c>
      <c r="M5" s="25">
        <f t="shared" si="3"/>
        <v>0</v>
      </c>
      <c r="N5" s="26">
        <f>ROUND(V5*Hauptstelle!$J$55, Hauptstelle!W52)</f>
        <v>0</v>
      </c>
      <c r="O5" s="27">
        <f t="shared" si="4"/>
        <v>0</v>
      </c>
      <c r="P5" s="24">
        <f t="shared" si="5"/>
        <v>0</v>
      </c>
      <c r="Q5" s="24">
        <f>(P5*(1/Hauptstelle!$J$53))+((L5/100)*Hauptstelle!$J$54)</f>
        <v>0</v>
      </c>
      <c r="R5" s="28">
        <f t="shared" si="6"/>
        <v>0</v>
      </c>
      <c r="S5" s="29">
        <f>R5/Hauptstelle!$R$48</f>
        <v>0</v>
      </c>
      <c r="T5" s="28">
        <f t="shared" si="7"/>
        <v>0</v>
      </c>
      <c r="U5" s="29">
        <f>T5/Hauptstelle!$T$48</f>
        <v>0</v>
      </c>
      <c r="V5" s="29">
        <f t="shared" si="8"/>
        <v>0</v>
      </c>
      <c r="W5" s="16">
        <f t="shared" si="9"/>
        <v>0</v>
      </c>
    </row>
    <row r="6" spans="1:23" x14ac:dyDescent="0.15">
      <c r="A6" s="16" t="s">
        <v>4</v>
      </c>
      <c r="B6" s="30">
        <v>28</v>
      </c>
      <c r="C6" s="30"/>
      <c r="D6" s="47">
        <f>C6/Hauptstelle!$E$51*100</f>
        <v>0</v>
      </c>
      <c r="E6" s="30"/>
      <c r="F6" s="47">
        <f>E6/Hauptstelle!$E$51*100</f>
        <v>0</v>
      </c>
      <c r="G6" s="19">
        <v>51.13</v>
      </c>
      <c r="H6" s="20" t="e">
        <f t="shared" si="0"/>
        <v>#DIV/0!</v>
      </c>
      <c r="I6" s="21" t="e">
        <f t="shared" si="1"/>
        <v>#DIV/0!</v>
      </c>
      <c r="J6" s="22">
        <v>73</v>
      </c>
      <c r="K6" s="23">
        <f t="shared" si="10"/>
        <v>3.2850000000000001</v>
      </c>
      <c r="L6" s="24" t="str">
        <f t="shared" si="2"/>
        <v>0</v>
      </c>
      <c r="M6" s="25">
        <f t="shared" si="3"/>
        <v>0</v>
      </c>
      <c r="N6" s="26">
        <f>ROUND(V6*Hauptstelle!$J$55, Hauptstelle!W52)</f>
        <v>0</v>
      </c>
      <c r="O6" s="27">
        <f t="shared" si="4"/>
        <v>0</v>
      </c>
      <c r="P6" s="24">
        <f t="shared" si="5"/>
        <v>0</v>
      </c>
      <c r="Q6" s="24">
        <f>(P6*(1/Hauptstelle!$J$53))+((L6/100)*Hauptstelle!$J$54)</f>
        <v>0</v>
      </c>
      <c r="R6" s="28">
        <f t="shared" si="6"/>
        <v>0</v>
      </c>
      <c r="S6" s="29">
        <f>R6/Hauptstelle!$R$48</f>
        <v>0</v>
      </c>
      <c r="T6" s="28">
        <f t="shared" si="7"/>
        <v>0</v>
      </c>
      <c r="U6" s="29">
        <f>T6/Hauptstelle!$T$48</f>
        <v>0</v>
      </c>
      <c r="V6" s="29">
        <f t="shared" si="8"/>
        <v>0</v>
      </c>
      <c r="W6" s="16">
        <f t="shared" si="9"/>
        <v>0</v>
      </c>
    </row>
    <row r="7" spans="1:23" x14ac:dyDescent="0.15">
      <c r="A7" s="16" t="s">
        <v>40</v>
      </c>
      <c r="B7" s="30">
        <v>28</v>
      </c>
      <c r="C7" s="30"/>
      <c r="D7" s="47">
        <f>C7/Hauptstelle!$E$51*100</f>
        <v>0</v>
      </c>
      <c r="E7" s="30"/>
      <c r="F7" s="47">
        <f>E7/Hauptstelle!$E$51*100</f>
        <v>0</v>
      </c>
      <c r="G7" s="19">
        <v>16.87</v>
      </c>
      <c r="H7" s="20" t="e">
        <f t="shared" si="0"/>
        <v>#DIV/0!</v>
      </c>
      <c r="I7" s="21" t="e">
        <f t="shared" si="1"/>
        <v>#DIV/0!</v>
      </c>
      <c r="J7" s="22">
        <v>50</v>
      </c>
      <c r="K7" s="23">
        <f t="shared" si="10"/>
        <v>6.083333333333333</v>
      </c>
      <c r="L7" s="24" t="str">
        <f t="shared" si="2"/>
        <v>0</v>
      </c>
      <c r="M7" s="25">
        <f t="shared" si="3"/>
        <v>0</v>
      </c>
      <c r="N7" s="26">
        <f>ROUND(V7*Hauptstelle!$J$55, Hauptstelle!W52)</f>
        <v>0</v>
      </c>
      <c r="O7" s="27">
        <f t="shared" si="4"/>
        <v>0</v>
      </c>
      <c r="P7" s="24">
        <f t="shared" si="5"/>
        <v>0</v>
      </c>
      <c r="Q7" s="24">
        <f>(P7*(1/Hauptstelle!$J$53))+((L7/100)*Hauptstelle!$J$54)</f>
        <v>0</v>
      </c>
      <c r="R7" s="28">
        <f t="shared" si="6"/>
        <v>0</v>
      </c>
      <c r="S7" s="29">
        <f>R7/Hauptstelle!$R$48</f>
        <v>0</v>
      </c>
      <c r="T7" s="28">
        <f t="shared" si="7"/>
        <v>0</v>
      </c>
      <c r="U7" s="29">
        <f>T7/Hauptstelle!$T$48</f>
        <v>0</v>
      </c>
      <c r="V7" s="29">
        <f t="shared" si="8"/>
        <v>0</v>
      </c>
      <c r="W7" s="16">
        <f t="shared" si="9"/>
        <v>0</v>
      </c>
    </row>
    <row r="8" spans="1:23" x14ac:dyDescent="0.15">
      <c r="A8" s="16" t="s">
        <v>41</v>
      </c>
      <c r="B8" s="30">
        <v>28</v>
      </c>
      <c r="C8" s="30"/>
      <c r="D8" s="47">
        <f>C8/Hauptstelle!$E$51*100</f>
        <v>0</v>
      </c>
      <c r="E8" s="30"/>
      <c r="F8" s="47">
        <f>E8/Hauptstelle!$E$51*100</f>
        <v>0</v>
      </c>
      <c r="G8" s="19">
        <v>50</v>
      </c>
      <c r="H8" s="20" t="e">
        <f t="shared" si="0"/>
        <v>#DIV/0!</v>
      </c>
      <c r="I8" s="21" t="e">
        <f t="shared" si="1"/>
        <v>#DIV/0!</v>
      </c>
      <c r="J8" s="22">
        <v>50</v>
      </c>
      <c r="K8" s="23">
        <f t="shared" si="10"/>
        <v>6.083333333333333</v>
      </c>
      <c r="L8" s="24" t="str">
        <f t="shared" si="2"/>
        <v>0</v>
      </c>
      <c r="M8" s="25">
        <f t="shared" si="3"/>
        <v>0</v>
      </c>
      <c r="N8" s="26">
        <f>ROUND(V8*Hauptstelle!$J$55, Hauptstelle!W52)</f>
        <v>0</v>
      </c>
      <c r="O8" s="27">
        <f t="shared" si="4"/>
        <v>0</v>
      </c>
      <c r="P8" s="24">
        <f t="shared" si="5"/>
        <v>0</v>
      </c>
      <c r="Q8" s="24">
        <f>(P8*(1/Hauptstelle!$J$53))+((L8/100)*Hauptstelle!$J$54)</f>
        <v>0</v>
      </c>
      <c r="R8" s="28">
        <f t="shared" si="6"/>
        <v>0</v>
      </c>
      <c r="S8" s="29">
        <f>R8/Hauptstelle!$R$48</f>
        <v>0</v>
      </c>
      <c r="T8" s="28">
        <f t="shared" si="7"/>
        <v>0</v>
      </c>
      <c r="U8" s="29">
        <f>T8/Hauptstelle!$T$48</f>
        <v>0</v>
      </c>
      <c r="V8" s="29">
        <f t="shared" si="8"/>
        <v>0</v>
      </c>
      <c r="W8" s="16">
        <f t="shared" si="9"/>
        <v>0</v>
      </c>
    </row>
    <row r="9" spans="1:23" x14ac:dyDescent="0.15">
      <c r="A9" s="16" t="s">
        <v>42</v>
      </c>
      <c r="B9" s="30">
        <v>28</v>
      </c>
      <c r="C9" s="30"/>
      <c r="D9" s="47">
        <f>C9/Hauptstelle!$E$51*100</f>
        <v>0</v>
      </c>
      <c r="E9" s="30"/>
      <c r="F9" s="47">
        <f>E9/Hauptstelle!$E$51*100</f>
        <v>0</v>
      </c>
      <c r="G9" s="19">
        <v>9</v>
      </c>
      <c r="H9" s="20" t="e">
        <f t="shared" si="0"/>
        <v>#DIV/0!</v>
      </c>
      <c r="I9" s="21" t="e">
        <f t="shared" si="1"/>
        <v>#DIV/0!</v>
      </c>
      <c r="J9" s="22">
        <v>47</v>
      </c>
      <c r="K9" s="23">
        <f t="shared" si="10"/>
        <v>6.4483333333333333</v>
      </c>
      <c r="L9" s="24" t="str">
        <f t="shared" si="2"/>
        <v>0</v>
      </c>
      <c r="M9" s="25">
        <f t="shared" si="3"/>
        <v>0</v>
      </c>
      <c r="N9" s="26">
        <f>ROUND(V9*Hauptstelle!$J$55, Hauptstelle!W52)</f>
        <v>0</v>
      </c>
      <c r="O9" s="27">
        <f t="shared" si="4"/>
        <v>0</v>
      </c>
      <c r="P9" s="24">
        <f t="shared" si="5"/>
        <v>0</v>
      </c>
      <c r="Q9" s="24">
        <f>(P9*(1/Hauptstelle!$J$53))+((L9/100)*Hauptstelle!$J$54)</f>
        <v>0</v>
      </c>
      <c r="R9" s="28">
        <f t="shared" si="6"/>
        <v>0</v>
      </c>
      <c r="S9" s="29">
        <f>R9/Hauptstelle!$R$48</f>
        <v>0</v>
      </c>
      <c r="T9" s="28">
        <f t="shared" si="7"/>
        <v>0</v>
      </c>
      <c r="U9" s="29">
        <f>T9/Hauptstelle!$T$48</f>
        <v>0</v>
      </c>
      <c r="V9" s="29">
        <f t="shared" si="8"/>
        <v>0</v>
      </c>
      <c r="W9" s="16">
        <f t="shared" si="9"/>
        <v>0</v>
      </c>
    </row>
    <row r="10" spans="1:23" x14ac:dyDescent="0.15">
      <c r="A10" s="16" t="s">
        <v>43</v>
      </c>
      <c r="B10" s="30">
        <v>28</v>
      </c>
      <c r="C10" s="30"/>
      <c r="D10" s="47">
        <f>C10/Hauptstelle!$E$51*100</f>
        <v>0</v>
      </c>
      <c r="E10" s="30"/>
      <c r="F10" s="47">
        <f>E10/Hauptstelle!$E$51*100</f>
        <v>0</v>
      </c>
      <c r="G10" s="19">
        <v>7.16</v>
      </c>
      <c r="H10" s="20" t="e">
        <f t="shared" si="0"/>
        <v>#DIV/0!</v>
      </c>
      <c r="I10" s="21" t="e">
        <f t="shared" si="1"/>
        <v>#DIV/0!</v>
      </c>
      <c r="J10" s="22">
        <v>50</v>
      </c>
      <c r="K10" s="23">
        <f t="shared" si="10"/>
        <v>6.083333333333333</v>
      </c>
      <c r="L10" s="24" t="str">
        <f t="shared" si="2"/>
        <v>0</v>
      </c>
      <c r="M10" s="25">
        <f t="shared" si="3"/>
        <v>0</v>
      </c>
      <c r="N10" s="26">
        <f>ROUND(V10*Hauptstelle!$J$55, Hauptstelle!W52)</f>
        <v>0</v>
      </c>
      <c r="O10" s="27">
        <f t="shared" si="4"/>
        <v>0</v>
      </c>
      <c r="P10" s="24">
        <f t="shared" si="5"/>
        <v>0</v>
      </c>
      <c r="Q10" s="24">
        <f>(P10*(1/Hauptstelle!$J$53))+((L10/100)*Hauptstelle!$J$54)</f>
        <v>0</v>
      </c>
      <c r="R10" s="28">
        <f t="shared" si="6"/>
        <v>0</v>
      </c>
      <c r="S10" s="29">
        <f>R10/Hauptstelle!$R$48</f>
        <v>0</v>
      </c>
      <c r="T10" s="28">
        <f t="shared" si="7"/>
        <v>0</v>
      </c>
      <c r="U10" s="29">
        <f>T10/Hauptstelle!$T$48</f>
        <v>0</v>
      </c>
      <c r="V10" s="29">
        <f t="shared" si="8"/>
        <v>0</v>
      </c>
      <c r="W10" s="16">
        <f t="shared" si="9"/>
        <v>0</v>
      </c>
    </row>
    <row r="11" spans="1:23" x14ac:dyDescent="0.15">
      <c r="A11" s="16" t="s">
        <v>44</v>
      </c>
      <c r="B11" s="30">
        <v>28</v>
      </c>
      <c r="C11" s="30"/>
      <c r="D11" s="47">
        <f>C11/Hauptstelle!$E$51*100</f>
        <v>0</v>
      </c>
      <c r="E11" s="30"/>
      <c r="F11" s="47">
        <f>E11/Hauptstelle!$E$51*100</f>
        <v>0</v>
      </c>
      <c r="G11" s="19">
        <v>30</v>
      </c>
      <c r="H11" s="20" t="e">
        <f t="shared" si="0"/>
        <v>#DIV/0!</v>
      </c>
      <c r="I11" s="21" t="e">
        <f t="shared" si="1"/>
        <v>#DIV/0!</v>
      </c>
      <c r="J11" s="22">
        <v>50</v>
      </c>
      <c r="K11" s="23">
        <f t="shared" si="10"/>
        <v>6.083333333333333</v>
      </c>
      <c r="L11" s="24" t="str">
        <f t="shared" si="2"/>
        <v>0</v>
      </c>
      <c r="M11" s="25">
        <f t="shared" si="3"/>
        <v>0</v>
      </c>
      <c r="N11" s="26">
        <f>ROUND(V11*Hauptstelle!$J$55, Hauptstelle!W52)</f>
        <v>0</v>
      </c>
      <c r="O11" s="27">
        <f t="shared" si="4"/>
        <v>0</v>
      </c>
      <c r="P11" s="24">
        <f t="shared" si="5"/>
        <v>0</v>
      </c>
      <c r="Q11" s="24">
        <f>(P11*(1/Hauptstelle!$J$53))+((L11/100)*Hauptstelle!$J$54)</f>
        <v>0</v>
      </c>
      <c r="R11" s="28">
        <f t="shared" si="6"/>
        <v>0</v>
      </c>
      <c r="S11" s="29">
        <f>R11/Hauptstelle!$R$48</f>
        <v>0</v>
      </c>
      <c r="T11" s="28">
        <f t="shared" si="7"/>
        <v>0</v>
      </c>
      <c r="U11" s="29">
        <f>T11/Hauptstelle!$T$48</f>
        <v>0</v>
      </c>
      <c r="V11" s="29">
        <f t="shared" si="8"/>
        <v>0</v>
      </c>
      <c r="W11" s="16">
        <f t="shared" si="9"/>
        <v>0</v>
      </c>
    </row>
    <row r="12" spans="1:23" x14ac:dyDescent="0.15">
      <c r="A12" s="16" t="s">
        <v>45</v>
      </c>
      <c r="B12" s="30">
        <v>28</v>
      </c>
      <c r="C12" s="30"/>
      <c r="D12" s="47">
        <f>C12/Hauptstelle!$E$51*100</f>
        <v>0</v>
      </c>
      <c r="E12" s="30"/>
      <c r="F12" s="47">
        <f>E12/Hauptstelle!$E$51*100</f>
        <v>0</v>
      </c>
      <c r="G12" s="19">
        <v>6</v>
      </c>
      <c r="H12" s="20" t="e">
        <f t="shared" si="0"/>
        <v>#DIV/0!</v>
      </c>
      <c r="I12" s="21" t="e">
        <f t="shared" si="1"/>
        <v>#DIV/0!</v>
      </c>
      <c r="J12" s="22">
        <v>47</v>
      </c>
      <c r="K12" s="23">
        <f t="shared" si="10"/>
        <v>6.4483333333333333</v>
      </c>
      <c r="L12" s="24" t="str">
        <f t="shared" si="2"/>
        <v>0</v>
      </c>
      <c r="M12" s="25">
        <f t="shared" si="3"/>
        <v>0</v>
      </c>
      <c r="N12" s="26">
        <f>ROUND(V12*Hauptstelle!$J$55, Hauptstelle!W52)</f>
        <v>0</v>
      </c>
      <c r="O12" s="27">
        <f t="shared" si="4"/>
        <v>0</v>
      </c>
      <c r="P12" s="24">
        <f t="shared" si="5"/>
        <v>0</v>
      </c>
      <c r="Q12" s="24">
        <f>(P12*(1/Hauptstelle!$J$53))+((L12/100)*Hauptstelle!$J$54)</f>
        <v>0</v>
      </c>
      <c r="R12" s="28">
        <f t="shared" si="6"/>
        <v>0</v>
      </c>
      <c r="S12" s="29">
        <f>R12/Hauptstelle!$R$48</f>
        <v>0</v>
      </c>
      <c r="T12" s="28">
        <f t="shared" si="7"/>
        <v>0</v>
      </c>
      <c r="U12" s="29">
        <f>T12/Hauptstelle!$T$48</f>
        <v>0</v>
      </c>
      <c r="V12" s="29">
        <f t="shared" si="8"/>
        <v>0</v>
      </c>
      <c r="W12" s="16">
        <f t="shared" si="9"/>
        <v>0</v>
      </c>
    </row>
    <row r="13" spans="1:23" x14ac:dyDescent="0.15">
      <c r="A13" s="16" t="s">
        <v>46</v>
      </c>
      <c r="B13" s="30">
        <v>28</v>
      </c>
      <c r="C13" s="30"/>
      <c r="D13" s="47">
        <f>C13/Hauptstelle!$E$51*100</f>
        <v>0</v>
      </c>
      <c r="E13" s="30"/>
      <c r="F13" s="47">
        <f>E13/Hauptstelle!$E$51*100</f>
        <v>0</v>
      </c>
      <c r="G13" s="19">
        <v>30</v>
      </c>
      <c r="H13" s="20" t="e">
        <f t="shared" si="0"/>
        <v>#DIV/0!</v>
      </c>
      <c r="I13" s="21" t="e">
        <f t="shared" si="1"/>
        <v>#DIV/0!</v>
      </c>
      <c r="J13" s="22">
        <v>73</v>
      </c>
      <c r="K13" s="23">
        <f t="shared" si="10"/>
        <v>3.2850000000000001</v>
      </c>
      <c r="L13" s="24" t="str">
        <f t="shared" si="2"/>
        <v>0</v>
      </c>
      <c r="M13" s="25">
        <f t="shared" si="3"/>
        <v>0</v>
      </c>
      <c r="N13" s="26">
        <f>ROUND(V13*Hauptstelle!$J$55, Hauptstelle!W52)</f>
        <v>0</v>
      </c>
      <c r="O13" s="27">
        <f t="shared" si="4"/>
        <v>0</v>
      </c>
      <c r="P13" s="24">
        <f t="shared" si="5"/>
        <v>0</v>
      </c>
      <c r="Q13" s="24">
        <f>(P13*(1/Hauptstelle!$J$53))+((L13/100)*Hauptstelle!$J$54)</f>
        <v>0</v>
      </c>
      <c r="R13" s="28">
        <f t="shared" si="6"/>
        <v>0</v>
      </c>
      <c r="S13" s="29">
        <f>R13/Hauptstelle!$R$48</f>
        <v>0</v>
      </c>
      <c r="T13" s="28">
        <f t="shared" si="7"/>
        <v>0</v>
      </c>
      <c r="U13" s="29">
        <f>T13/Hauptstelle!$T$48</f>
        <v>0</v>
      </c>
      <c r="V13" s="29">
        <f t="shared" si="8"/>
        <v>0</v>
      </c>
      <c r="W13" s="16">
        <f t="shared" si="9"/>
        <v>0</v>
      </c>
    </row>
    <row r="14" spans="1:23" x14ac:dyDescent="0.15">
      <c r="A14" s="16" t="s">
        <v>47</v>
      </c>
      <c r="B14" s="30">
        <v>28</v>
      </c>
      <c r="C14" s="30"/>
      <c r="D14" s="47">
        <f>C14/Hauptstelle!$E$51*100</f>
        <v>0</v>
      </c>
      <c r="E14" s="30"/>
      <c r="F14" s="47">
        <f>E14/Hauptstelle!$E$51*100</f>
        <v>0</v>
      </c>
      <c r="G14" s="19">
        <v>15</v>
      </c>
      <c r="H14" s="20" t="e">
        <f t="shared" si="0"/>
        <v>#DIV/0!</v>
      </c>
      <c r="I14" s="21" t="e">
        <f t="shared" si="1"/>
        <v>#DIV/0!</v>
      </c>
      <c r="J14" s="22">
        <v>60</v>
      </c>
      <c r="K14" s="23">
        <f t="shared" si="10"/>
        <v>4.8666666666666663</v>
      </c>
      <c r="L14" s="24" t="str">
        <f t="shared" si="2"/>
        <v>0</v>
      </c>
      <c r="M14" s="25">
        <f t="shared" si="3"/>
        <v>0</v>
      </c>
      <c r="N14" s="26">
        <f>ROUND(V14*Hauptstelle!$J$55, Hauptstelle!W52)</f>
        <v>0</v>
      </c>
      <c r="O14" s="27">
        <f t="shared" si="4"/>
        <v>0</v>
      </c>
      <c r="P14" s="24">
        <f t="shared" si="5"/>
        <v>0</v>
      </c>
      <c r="Q14" s="24">
        <f>(P14*(1/Hauptstelle!$J$53))+((L14/100)*Hauptstelle!$J$54)</f>
        <v>0</v>
      </c>
      <c r="R14" s="28">
        <f t="shared" si="6"/>
        <v>0</v>
      </c>
      <c r="S14" s="29">
        <f>R14/Hauptstelle!$R$48</f>
        <v>0</v>
      </c>
      <c r="T14" s="28">
        <f t="shared" si="7"/>
        <v>0</v>
      </c>
      <c r="U14" s="29">
        <f>T14/Hauptstelle!$T$48</f>
        <v>0</v>
      </c>
      <c r="V14" s="29">
        <f t="shared" si="8"/>
        <v>0</v>
      </c>
      <c r="W14" s="16">
        <f t="shared" si="9"/>
        <v>0</v>
      </c>
    </row>
    <row r="15" spans="1:23" x14ac:dyDescent="0.15">
      <c r="A15" s="16" t="s">
        <v>48</v>
      </c>
      <c r="B15" s="30">
        <v>7</v>
      </c>
      <c r="C15" s="30"/>
      <c r="D15" s="47">
        <f>C15/Hauptstelle!$E$51*100</f>
        <v>0</v>
      </c>
      <c r="E15" s="30"/>
      <c r="F15" s="47">
        <f>E15/Hauptstelle!$E$51*100</f>
        <v>0</v>
      </c>
      <c r="G15" s="19">
        <v>35</v>
      </c>
      <c r="H15" s="20" t="e">
        <f t="shared" si="0"/>
        <v>#DIV/0!</v>
      </c>
      <c r="I15" s="21" t="e">
        <f t="shared" si="1"/>
        <v>#DIV/0!</v>
      </c>
      <c r="J15" s="22">
        <v>35</v>
      </c>
      <c r="K15" s="23">
        <f t="shared" si="10"/>
        <v>7.9083333333333332</v>
      </c>
      <c r="L15" s="24" t="str">
        <f t="shared" si="2"/>
        <v>0</v>
      </c>
      <c r="M15" s="25">
        <f t="shared" si="3"/>
        <v>0</v>
      </c>
      <c r="N15" s="26">
        <f>ROUND(V15*Hauptstelle!$J$55, Hauptstelle!W52)</f>
        <v>0</v>
      </c>
      <c r="O15" s="27">
        <f t="shared" si="4"/>
        <v>0</v>
      </c>
      <c r="P15" s="24">
        <f t="shared" si="5"/>
        <v>0</v>
      </c>
      <c r="Q15" s="24">
        <f>(P15*(1/Hauptstelle!$J$53))+((L15/100)*Hauptstelle!$J$54)</f>
        <v>0</v>
      </c>
      <c r="R15" s="28">
        <f t="shared" si="6"/>
        <v>0</v>
      </c>
      <c r="S15" s="29">
        <f>R15/Hauptstelle!$R$48</f>
        <v>0</v>
      </c>
      <c r="T15" s="28">
        <f t="shared" si="7"/>
        <v>0</v>
      </c>
      <c r="U15" s="29">
        <f>T15/Hauptstelle!$T$48</f>
        <v>0</v>
      </c>
      <c r="V15" s="29">
        <f t="shared" si="8"/>
        <v>0</v>
      </c>
      <c r="W15" s="16">
        <f t="shared" si="9"/>
        <v>0</v>
      </c>
    </row>
    <row r="16" spans="1:23" x14ac:dyDescent="0.15">
      <c r="A16" s="16" t="s">
        <v>49</v>
      </c>
      <c r="B16" s="30">
        <v>28</v>
      </c>
      <c r="C16" s="30"/>
      <c r="D16" s="47">
        <f>C16/Hauptstelle!$E$51*100</f>
        <v>0</v>
      </c>
      <c r="E16" s="30"/>
      <c r="F16" s="47">
        <f>E16/Hauptstelle!$E$51*100</f>
        <v>0</v>
      </c>
      <c r="G16" s="19">
        <v>20.45</v>
      </c>
      <c r="H16" s="20" t="e">
        <f t="shared" si="0"/>
        <v>#DIV/0!</v>
      </c>
      <c r="I16" s="21" t="e">
        <f t="shared" si="1"/>
        <v>#DIV/0!</v>
      </c>
      <c r="J16" s="22">
        <v>35</v>
      </c>
      <c r="K16" s="23">
        <f t="shared" si="10"/>
        <v>7.9083333333333332</v>
      </c>
      <c r="L16" s="24" t="str">
        <f t="shared" si="2"/>
        <v>0</v>
      </c>
      <c r="M16" s="25">
        <f t="shared" si="3"/>
        <v>0</v>
      </c>
      <c r="N16" s="26">
        <f>ROUND(V16*Hauptstelle!$J$55, Hauptstelle!W52)</f>
        <v>0</v>
      </c>
      <c r="O16" s="27">
        <f t="shared" si="4"/>
        <v>0</v>
      </c>
      <c r="P16" s="24">
        <f t="shared" si="5"/>
        <v>0</v>
      </c>
      <c r="Q16" s="24">
        <f>(P16*(1/Hauptstelle!$J$53))+((L16/100)*Hauptstelle!$J$54)</f>
        <v>0</v>
      </c>
      <c r="R16" s="28">
        <f t="shared" si="6"/>
        <v>0</v>
      </c>
      <c r="S16" s="29">
        <f>R16/Hauptstelle!$R$48</f>
        <v>0</v>
      </c>
      <c r="T16" s="28">
        <f t="shared" si="7"/>
        <v>0</v>
      </c>
      <c r="U16" s="29">
        <f>T16/Hauptstelle!$T$48</f>
        <v>0</v>
      </c>
      <c r="V16" s="29">
        <f t="shared" si="8"/>
        <v>0</v>
      </c>
      <c r="W16" s="16">
        <f t="shared" si="9"/>
        <v>0</v>
      </c>
    </row>
    <row r="17" spans="1:23" x14ac:dyDescent="0.15">
      <c r="A17" s="16" t="s">
        <v>5</v>
      </c>
      <c r="B17" s="30">
        <v>56</v>
      </c>
      <c r="C17" s="30"/>
      <c r="D17" s="47">
        <f>C17/Hauptstelle!$E$51*100</f>
        <v>0</v>
      </c>
      <c r="E17" s="30"/>
      <c r="F17" s="47">
        <f>E17/Hauptstelle!$E$51*100</f>
        <v>0</v>
      </c>
      <c r="G17" s="19">
        <v>30</v>
      </c>
      <c r="H17" s="20" t="e">
        <f t="shared" si="0"/>
        <v>#DIV/0!</v>
      </c>
      <c r="I17" s="21" t="e">
        <f t="shared" si="1"/>
        <v>#DIV/0!</v>
      </c>
      <c r="J17" s="22">
        <v>78</v>
      </c>
      <c r="K17" s="23">
        <f t="shared" si="10"/>
        <v>2.6766666666666667</v>
      </c>
      <c r="L17" s="24" t="str">
        <f t="shared" si="2"/>
        <v>0</v>
      </c>
      <c r="M17" s="25">
        <f t="shared" si="3"/>
        <v>0</v>
      </c>
      <c r="N17" s="26">
        <f>ROUND(V17*Hauptstelle!$J$55, Hauptstelle!W52)</f>
        <v>0</v>
      </c>
      <c r="O17" s="27">
        <f t="shared" si="4"/>
        <v>0</v>
      </c>
      <c r="P17" s="24">
        <f t="shared" si="5"/>
        <v>0</v>
      </c>
      <c r="Q17" s="24">
        <f>(P17*(1/Hauptstelle!$J$53))+((L17/100)*Hauptstelle!$J$54)</f>
        <v>0</v>
      </c>
      <c r="R17" s="28">
        <f t="shared" si="6"/>
        <v>0</v>
      </c>
      <c r="S17" s="29">
        <f>R17/Hauptstelle!$R$48</f>
        <v>0</v>
      </c>
      <c r="T17" s="28">
        <f t="shared" si="7"/>
        <v>0</v>
      </c>
      <c r="U17" s="29">
        <f>T17/Hauptstelle!$T$48</f>
        <v>0</v>
      </c>
      <c r="V17" s="29">
        <f t="shared" si="8"/>
        <v>0</v>
      </c>
      <c r="W17" s="16">
        <f t="shared" si="9"/>
        <v>0</v>
      </c>
    </row>
    <row r="18" spans="1:23" x14ac:dyDescent="0.15">
      <c r="A18" s="16" t="s">
        <v>50</v>
      </c>
      <c r="B18" s="30">
        <v>28</v>
      </c>
      <c r="C18" s="30"/>
      <c r="D18" s="47">
        <f>C18/Hauptstelle!$E$51*100</f>
        <v>0</v>
      </c>
      <c r="E18" s="30"/>
      <c r="F18" s="47">
        <f>E18/Hauptstelle!$E$51*100</f>
        <v>0</v>
      </c>
      <c r="G18" s="19">
        <v>50</v>
      </c>
      <c r="H18" s="20" t="e">
        <f t="shared" si="0"/>
        <v>#DIV/0!</v>
      </c>
      <c r="I18" s="21" t="e">
        <f t="shared" si="1"/>
        <v>#DIV/0!</v>
      </c>
      <c r="J18" s="22">
        <v>73</v>
      </c>
      <c r="K18" s="23">
        <f t="shared" si="10"/>
        <v>3.2850000000000001</v>
      </c>
      <c r="L18" s="24" t="str">
        <f t="shared" si="2"/>
        <v>0</v>
      </c>
      <c r="M18" s="25">
        <f t="shared" si="3"/>
        <v>0</v>
      </c>
      <c r="N18" s="26">
        <f>ROUND(V18*Hauptstelle!$J$55, Hauptstelle!W52)</f>
        <v>0</v>
      </c>
      <c r="O18" s="27">
        <f t="shared" si="4"/>
        <v>0</v>
      </c>
      <c r="P18" s="24">
        <f t="shared" si="5"/>
        <v>0</v>
      </c>
      <c r="Q18" s="24">
        <f>(P18*(1/Hauptstelle!$J$53))+((L18/100)*Hauptstelle!$J$54)</f>
        <v>0</v>
      </c>
      <c r="R18" s="28">
        <f t="shared" si="6"/>
        <v>0</v>
      </c>
      <c r="S18" s="29">
        <f>R18/Hauptstelle!$R$48</f>
        <v>0</v>
      </c>
      <c r="T18" s="28">
        <f t="shared" si="7"/>
        <v>0</v>
      </c>
      <c r="U18" s="29">
        <f>T18/Hauptstelle!$T$48</f>
        <v>0</v>
      </c>
      <c r="V18" s="29">
        <f t="shared" si="8"/>
        <v>0</v>
      </c>
      <c r="W18" s="16">
        <f t="shared" si="9"/>
        <v>0</v>
      </c>
    </row>
    <row r="19" spans="1:23" x14ac:dyDescent="0.15">
      <c r="A19" s="16" t="s">
        <v>52</v>
      </c>
      <c r="B19" s="30">
        <v>28</v>
      </c>
      <c r="C19" s="30"/>
      <c r="D19" s="47">
        <f>C19/Hauptstelle!$E$51*100</f>
        <v>0</v>
      </c>
      <c r="E19" s="30"/>
      <c r="F19" s="47">
        <f>E19/Hauptstelle!$E$51*100</f>
        <v>0</v>
      </c>
      <c r="G19" s="19">
        <v>17</v>
      </c>
      <c r="H19" s="20" t="e">
        <f t="shared" si="0"/>
        <v>#DIV/0!</v>
      </c>
      <c r="I19" s="21" t="e">
        <f t="shared" si="1"/>
        <v>#DIV/0!</v>
      </c>
      <c r="J19" s="22">
        <v>44</v>
      </c>
      <c r="K19" s="23">
        <f t="shared" si="10"/>
        <v>6.8133333333333335</v>
      </c>
      <c r="L19" s="24" t="str">
        <f t="shared" si="2"/>
        <v>0</v>
      </c>
      <c r="M19" s="25">
        <f t="shared" si="3"/>
        <v>0</v>
      </c>
      <c r="N19" s="26">
        <f>ROUND(V19*Hauptstelle!$J$55, Hauptstelle!W52)</f>
        <v>0</v>
      </c>
      <c r="O19" s="27">
        <f t="shared" si="4"/>
        <v>0</v>
      </c>
      <c r="P19" s="24">
        <f t="shared" si="5"/>
        <v>0</v>
      </c>
      <c r="Q19" s="24">
        <f>(P19*(1/Hauptstelle!$J$53))+((L19/100)*Hauptstelle!$J$54)</f>
        <v>0</v>
      </c>
      <c r="R19" s="28">
        <f t="shared" si="6"/>
        <v>0</v>
      </c>
      <c r="S19" s="29">
        <f>R19/Hauptstelle!$R$48</f>
        <v>0</v>
      </c>
      <c r="T19" s="28">
        <f t="shared" si="7"/>
        <v>0</v>
      </c>
      <c r="U19" s="29">
        <f>T19/Hauptstelle!$T$48</f>
        <v>0</v>
      </c>
      <c r="V19" s="29">
        <f t="shared" si="8"/>
        <v>0</v>
      </c>
      <c r="W19" s="16">
        <f t="shared" si="9"/>
        <v>0</v>
      </c>
    </row>
    <row r="20" spans="1:23" x14ac:dyDescent="0.15">
      <c r="A20" s="16" t="s">
        <v>53</v>
      </c>
      <c r="B20" s="30">
        <v>28</v>
      </c>
      <c r="C20" s="30"/>
      <c r="D20" s="47">
        <f>C20/Hauptstelle!$E$51*100</f>
        <v>0</v>
      </c>
      <c r="E20" s="30"/>
      <c r="F20" s="47">
        <f>E20/Hauptstelle!$E$51*100</f>
        <v>0</v>
      </c>
      <c r="G20" s="19">
        <v>25</v>
      </c>
      <c r="H20" s="20" t="e">
        <f t="shared" si="0"/>
        <v>#DIV/0!</v>
      </c>
      <c r="I20" s="21" t="e">
        <f t="shared" si="1"/>
        <v>#DIV/0!</v>
      </c>
      <c r="J20" s="22">
        <v>50</v>
      </c>
      <c r="K20" s="23">
        <f t="shared" si="10"/>
        <v>6.083333333333333</v>
      </c>
      <c r="L20" s="24" t="str">
        <f t="shared" si="2"/>
        <v>0</v>
      </c>
      <c r="M20" s="25">
        <f t="shared" si="3"/>
        <v>0</v>
      </c>
      <c r="N20" s="26">
        <f>ROUND(V20*Hauptstelle!$J$55, Hauptstelle!W52)</f>
        <v>0</v>
      </c>
      <c r="O20" s="27">
        <f t="shared" si="4"/>
        <v>0</v>
      </c>
      <c r="P20" s="24">
        <f t="shared" si="5"/>
        <v>0</v>
      </c>
      <c r="Q20" s="24">
        <f>(P20*(1/Hauptstelle!$J$53))+((L20/100)*Hauptstelle!$J$54)</f>
        <v>0</v>
      </c>
      <c r="R20" s="28">
        <f t="shared" si="6"/>
        <v>0</v>
      </c>
      <c r="S20" s="29">
        <f>R20/Hauptstelle!$R$48</f>
        <v>0</v>
      </c>
      <c r="T20" s="28">
        <f t="shared" si="7"/>
        <v>0</v>
      </c>
      <c r="U20" s="29">
        <f>T20/Hauptstelle!$T$48</f>
        <v>0</v>
      </c>
      <c r="V20" s="29">
        <f t="shared" si="8"/>
        <v>0</v>
      </c>
      <c r="W20" s="16">
        <f t="shared" si="9"/>
        <v>0</v>
      </c>
    </row>
    <row r="21" spans="1:23" x14ac:dyDescent="0.15">
      <c r="A21" s="16" t="s">
        <v>51</v>
      </c>
      <c r="B21" s="30">
        <v>28</v>
      </c>
      <c r="C21" s="30"/>
      <c r="D21" s="47">
        <f>C21/Hauptstelle!$E$51*100</f>
        <v>0</v>
      </c>
      <c r="E21" s="30"/>
      <c r="F21" s="47">
        <f>E21/Hauptstelle!$E$51*100</f>
        <v>0</v>
      </c>
      <c r="G21" s="19">
        <v>25</v>
      </c>
      <c r="H21" s="20" t="e">
        <f t="shared" si="0"/>
        <v>#DIV/0!</v>
      </c>
      <c r="I21" s="21" t="e">
        <f t="shared" si="1"/>
        <v>#DIV/0!</v>
      </c>
      <c r="J21" s="22">
        <v>73</v>
      </c>
      <c r="K21" s="23">
        <f t="shared" si="10"/>
        <v>3.2850000000000001</v>
      </c>
      <c r="L21" s="24" t="str">
        <f t="shared" si="2"/>
        <v>0</v>
      </c>
      <c r="M21" s="25">
        <f t="shared" si="3"/>
        <v>0</v>
      </c>
      <c r="N21" s="26">
        <f>ROUND(V21*Hauptstelle!$J$55, Hauptstelle!W52)</f>
        <v>0</v>
      </c>
      <c r="O21" s="27">
        <f t="shared" si="4"/>
        <v>0</v>
      </c>
      <c r="P21" s="24">
        <f t="shared" si="5"/>
        <v>0</v>
      </c>
      <c r="Q21" s="24">
        <f>(P21*(1/Hauptstelle!$J$53))+((L21/100)*Hauptstelle!$J$54)</f>
        <v>0</v>
      </c>
      <c r="R21" s="28">
        <f t="shared" si="6"/>
        <v>0</v>
      </c>
      <c r="S21" s="29">
        <f>R21/Hauptstelle!$R$48</f>
        <v>0</v>
      </c>
      <c r="T21" s="28">
        <f t="shared" si="7"/>
        <v>0</v>
      </c>
      <c r="U21" s="29">
        <f>T21/Hauptstelle!$T$48</f>
        <v>0</v>
      </c>
      <c r="V21" s="29">
        <f t="shared" si="8"/>
        <v>0</v>
      </c>
      <c r="W21" s="16">
        <f t="shared" si="9"/>
        <v>0</v>
      </c>
    </row>
    <row r="22" spans="1:23" x14ac:dyDescent="0.15">
      <c r="A22" s="16" t="s">
        <v>54</v>
      </c>
      <c r="B22" s="30">
        <v>28</v>
      </c>
      <c r="C22" s="30"/>
      <c r="D22" s="47">
        <f>C22/Hauptstelle!$E$51*100</f>
        <v>0</v>
      </c>
      <c r="E22" s="30"/>
      <c r="F22" s="47">
        <f>E22/Hauptstelle!$E$51*100</f>
        <v>0</v>
      </c>
      <c r="G22" s="19">
        <v>8</v>
      </c>
      <c r="H22" s="20" t="e">
        <f t="shared" si="0"/>
        <v>#DIV/0!</v>
      </c>
      <c r="I22" s="21" t="e">
        <f t="shared" si="1"/>
        <v>#DIV/0!</v>
      </c>
      <c r="J22" s="22">
        <v>44</v>
      </c>
      <c r="K22" s="23">
        <f t="shared" si="10"/>
        <v>6.8133333333333335</v>
      </c>
      <c r="L22" s="24" t="str">
        <f t="shared" si="2"/>
        <v>0</v>
      </c>
      <c r="M22" s="25">
        <f t="shared" si="3"/>
        <v>0</v>
      </c>
      <c r="N22" s="26">
        <f>ROUND(V22*Hauptstelle!$J$55, Hauptstelle!W52)</f>
        <v>0</v>
      </c>
      <c r="O22" s="27">
        <f t="shared" si="4"/>
        <v>0</v>
      </c>
      <c r="P22" s="24">
        <f t="shared" si="5"/>
        <v>0</v>
      </c>
      <c r="Q22" s="24">
        <f>(P22*(1/Hauptstelle!$J$53))+((L22/100)*Hauptstelle!$J$54)</f>
        <v>0</v>
      </c>
      <c r="R22" s="28">
        <f t="shared" si="6"/>
        <v>0</v>
      </c>
      <c r="S22" s="29">
        <f>R22/Hauptstelle!$R$48</f>
        <v>0</v>
      </c>
      <c r="T22" s="28">
        <f t="shared" si="7"/>
        <v>0</v>
      </c>
      <c r="U22" s="29">
        <f>T22/Hauptstelle!$T$48</f>
        <v>0</v>
      </c>
      <c r="V22" s="29">
        <f t="shared" si="8"/>
        <v>0</v>
      </c>
      <c r="W22" s="16">
        <f t="shared" si="9"/>
        <v>0</v>
      </c>
    </row>
    <row r="23" spans="1:23" x14ac:dyDescent="0.15">
      <c r="A23" s="16" t="s">
        <v>55</v>
      </c>
      <c r="B23" s="30">
        <v>28</v>
      </c>
      <c r="C23" s="30"/>
      <c r="D23" s="47">
        <f>C23/Hauptstelle!$E$51*100</f>
        <v>0</v>
      </c>
      <c r="E23" s="30"/>
      <c r="F23" s="47">
        <f>E23/Hauptstelle!$E$51*100</f>
        <v>0</v>
      </c>
      <c r="G23" s="19">
        <v>16</v>
      </c>
      <c r="H23" s="20" t="e">
        <f t="shared" si="0"/>
        <v>#DIV/0!</v>
      </c>
      <c r="I23" s="21" t="e">
        <f t="shared" si="1"/>
        <v>#DIV/0!</v>
      </c>
      <c r="J23" s="22">
        <v>50</v>
      </c>
      <c r="K23" s="23">
        <f t="shared" si="10"/>
        <v>6.083333333333333</v>
      </c>
      <c r="L23" s="24" t="str">
        <f t="shared" si="2"/>
        <v>0</v>
      </c>
      <c r="M23" s="25">
        <f t="shared" si="3"/>
        <v>0</v>
      </c>
      <c r="N23" s="26">
        <f>ROUND(V23*Hauptstelle!$J$55, Hauptstelle!W52)</f>
        <v>0</v>
      </c>
      <c r="O23" s="27">
        <f t="shared" si="4"/>
        <v>0</v>
      </c>
      <c r="P23" s="24">
        <f t="shared" si="5"/>
        <v>0</v>
      </c>
      <c r="Q23" s="24">
        <f>(P23*(1/Hauptstelle!$J$53))+((L23/100)*Hauptstelle!$J$54)</f>
        <v>0</v>
      </c>
      <c r="R23" s="28">
        <f t="shared" si="6"/>
        <v>0</v>
      </c>
      <c r="S23" s="29">
        <f>R23/Hauptstelle!$R$48</f>
        <v>0</v>
      </c>
      <c r="T23" s="28">
        <f t="shared" si="7"/>
        <v>0</v>
      </c>
      <c r="U23" s="29">
        <f>T23/Hauptstelle!$T$48</f>
        <v>0</v>
      </c>
      <c r="V23" s="29">
        <f t="shared" si="8"/>
        <v>0</v>
      </c>
      <c r="W23" s="16">
        <f t="shared" si="9"/>
        <v>0</v>
      </c>
    </row>
    <row r="24" spans="1:23" x14ac:dyDescent="0.15">
      <c r="A24" s="16" t="s">
        <v>6</v>
      </c>
      <c r="B24" s="30">
        <v>28</v>
      </c>
      <c r="C24" s="30"/>
      <c r="D24" s="47">
        <f>C24/Hauptstelle!$E$51*100</f>
        <v>0</v>
      </c>
      <c r="E24" s="30"/>
      <c r="F24" s="47">
        <f>E24/Hauptstelle!$E$51*100</f>
        <v>0</v>
      </c>
      <c r="G24" s="19">
        <v>7.67</v>
      </c>
      <c r="H24" s="20" t="e">
        <f t="shared" si="0"/>
        <v>#DIV/0!</v>
      </c>
      <c r="I24" s="21" t="e">
        <f t="shared" si="1"/>
        <v>#DIV/0!</v>
      </c>
      <c r="J24" s="22">
        <v>78</v>
      </c>
      <c r="K24" s="23">
        <f t="shared" si="10"/>
        <v>2.6766666666666667</v>
      </c>
      <c r="L24" s="24" t="str">
        <f t="shared" si="2"/>
        <v>0</v>
      </c>
      <c r="M24" s="25">
        <f t="shared" si="3"/>
        <v>0</v>
      </c>
      <c r="N24" s="26">
        <f>ROUND(V24*Hauptstelle!$J$55, Hauptstelle!W52)</f>
        <v>0</v>
      </c>
      <c r="O24" s="27">
        <f t="shared" si="4"/>
        <v>0</v>
      </c>
      <c r="P24" s="24">
        <f t="shared" si="5"/>
        <v>0</v>
      </c>
      <c r="Q24" s="24">
        <f>(P24*(1/Hauptstelle!$J$53))+((L24/100)*Hauptstelle!$J$54)</f>
        <v>0</v>
      </c>
      <c r="R24" s="28">
        <f t="shared" si="6"/>
        <v>0</v>
      </c>
      <c r="S24" s="29">
        <f>R24/Hauptstelle!$R$48</f>
        <v>0</v>
      </c>
      <c r="T24" s="28">
        <f t="shared" si="7"/>
        <v>0</v>
      </c>
      <c r="U24" s="29">
        <f>T24/Hauptstelle!$T$48</f>
        <v>0</v>
      </c>
      <c r="V24" s="29">
        <f t="shared" si="8"/>
        <v>0</v>
      </c>
      <c r="W24" s="16">
        <f t="shared" si="9"/>
        <v>0</v>
      </c>
    </row>
    <row r="25" spans="1:23" x14ac:dyDescent="0.15">
      <c r="A25" s="16" t="s">
        <v>66</v>
      </c>
      <c r="B25" s="30">
        <v>28</v>
      </c>
      <c r="C25" s="30"/>
      <c r="D25" s="47">
        <f>C25/Hauptstelle!$E$51*100</f>
        <v>0</v>
      </c>
      <c r="E25" s="30"/>
      <c r="F25" s="47">
        <f>E25/Hauptstelle!$E$51*100</f>
        <v>0</v>
      </c>
      <c r="G25" s="19">
        <v>10</v>
      </c>
      <c r="H25" s="20" t="e">
        <f t="shared" si="0"/>
        <v>#DIV/0!</v>
      </c>
      <c r="I25" s="21" t="e">
        <f t="shared" si="1"/>
        <v>#DIV/0!</v>
      </c>
      <c r="J25" s="22">
        <v>70</v>
      </c>
      <c r="K25" s="23">
        <f t="shared" si="10"/>
        <v>3.65</v>
      </c>
      <c r="L25" s="24" t="str">
        <f t="shared" si="2"/>
        <v>0</v>
      </c>
      <c r="M25" s="25">
        <f t="shared" si="3"/>
        <v>0</v>
      </c>
      <c r="N25" s="26">
        <f>ROUND(V25*Hauptstelle!$J$55, Hauptstelle!W52)</f>
        <v>0</v>
      </c>
      <c r="O25" s="27">
        <f t="shared" si="4"/>
        <v>0</v>
      </c>
      <c r="P25" s="24">
        <f t="shared" si="5"/>
        <v>0</v>
      </c>
      <c r="Q25" s="24">
        <f>(P25*(1/Hauptstelle!$J$53))+((L25/100)*Hauptstelle!$J$54)</f>
        <v>0</v>
      </c>
      <c r="R25" s="28">
        <f t="shared" si="6"/>
        <v>0</v>
      </c>
      <c r="S25" s="29">
        <f>R25/Hauptstelle!$R$48</f>
        <v>0</v>
      </c>
      <c r="T25" s="28">
        <f t="shared" si="7"/>
        <v>0</v>
      </c>
      <c r="U25" s="29">
        <f>T25/Hauptstelle!$T$48</f>
        <v>0</v>
      </c>
      <c r="V25" s="29">
        <f t="shared" si="8"/>
        <v>0</v>
      </c>
      <c r="W25" s="16">
        <f t="shared" si="9"/>
        <v>0</v>
      </c>
    </row>
    <row r="26" spans="1:23" x14ac:dyDescent="0.15">
      <c r="A26" s="16" t="s">
        <v>67</v>
      </c>
      <c r="B26" s="30">
        <v>28</v>
      </c>
      <c r="C26" s="30"/>
      <c r="D26" s="47">
        <f>C26/Hauptstelle!$E$51*100</f>
        <v>0</v>
      </c>
      <c r="E26" s="30"/>
      <c r="F26" s="47">
        <f>E26/Hauptstelle!$E$51*100</f>
        <v>0</v>
      </c>
      <c r="G26" s="19">
        <v>10</v>
      </c>
      <c r="H26" s="20" t="e">
        <f t="shared" si="0"/>
        <v>#DIV/0!</v>
      </c>
      <c r="I26" s="21" t="e">
        <f t="shared" si="1"/>
        <v>#DIV/0!</v>
      </c>
      <c r="J26" s="22">
        <v>70</v>
      </c>
      <c r="K26" s="23">
        <f t="shared" si="10"/>
        <v>3.65</v>
      </c>
      <c r="L26" s="24" t="str">
        <f t="shared" si="2"/>
        <v>0</v>
      </c>
      <c r="M26" s="25">
        <f t="shared" si="3"/>
        <v>0</v>
      </c>
      <c r="N26" s="26">
        <f>ROUND(V26*Hauptstelle!$J$55, Hauptstelle!W52)</f>
        <v>0</v>
      </c>
      <c r="O26" s="27">
        <f t="shared" si="4"/>
        <v>0</v>
      </c>
      <c r="P26" s="24">
        <f t="shared" si="5"/>
        <v>0</v>
      </c>
      <c r="Q26" s="24">
        <f>(P26*(1/Hauptstelle!$J$53))+((L26/100)*Hauptstelle!$J$54)</f>
        <v>0</v>
      </c>
      <c r="R26" s="28">
        <f t="shared" si="6"/>
        <v>0</v>
      </c>
      <c r="S26" s="29">
        <f>R26/Hauptstelle!$R$48</f>
        <v>0</v>
      </c>
      <c r="T26" s="28">
        <f t="shared" si="7"/>
        <v>0</v>
      </c>
      <c r="U26" s="29">
        <f>T26/Hauptstelle!$T$48</f>
        <v>0</v>
      </c>
      <c r="V26" s="29">
        <f t="shared" si="8"/>
        <v>0</v>
      </c>
      <c r="W26" s="16">
        <f t="shared" si="9"/>
        <v>0</v>
      </c>
    </row>
    <row r="27" spans="1:23" x14ac:dyDescent="0.15">
      <c r="A27" s="16" t="s">
        <v>56</v>
      </c>
      <c r="B27" s="30">
        <v>28</v>
      </c>
      <c r="C27" s="30"/>
      <c r="D27" s="47">
        <f>C27/Hauptstelle!$E$51*100</f>
        <v>0</v>
      </c>
      <c r="E27" s="30"/>
      <c r="F27" s="47">
        <f>E27/Hauptstelle!$E$51*100</f>
        <v>0</v>
      </c>
      <c r="G27" s="19">
        <v>16.329999999999998</v>
      </c>
      <c r="H27" s="20" t="e">
        <f t="shared" si="0"/>
        <v>#DIV/0!</v>
      </c>
      <c r="I27" s="21" t="e">
        <f t="shared" si="1"/>
        <v>#DIV/0!</v>
      </c>
      <c r="J27" s="22">
        <v>30</v>
      </c>
      <c r="K27" s="23">
        <f t="shared" si="10"/>
        <v>8.5166666666666675</v>
      </c>
      <c r="L27" s="24" t="str">
        <f t="shared" si="2"/>
        <v>0</v>
      </c>
      <c r="M27" s="25">
        <f t="shared" si="3"/>
        <v>0</v>
      </c>
      <c r="N27" s="26">
        <f>ROUND(V27*Hauptstelle!$J$55, Hauptstelle!W52)</f>
        <v>0</v>
      </c>
      <c r="O27" s="27">
        <f t="shared" si="4"/>
        <v>0</v>
      </c>
      <c r="P27" s="24">
        <f t="shared" si="5"/>
        <v>0</v>
      </c>
      <c r="Q27" s="24">
        <f>(P27*(1/Hauptstelle!$J$53))+((L27/100)*Hauptstelle!$J$54)</f>
        <v>0</v>
      </c>
      <c r="R27" s="28">
        <f t="shared" si="6"/>
        <v>0</v>
      </c>
      <c r="S27" s="29">
        <f>R27/Hauptstelle!$R$48</f>
        <v>0</v>
      </c>
      <c r="T27" s="28">
        <f t="shared" si="7"/>
        <v>0</v>
      </c>
      <c r="U27" s="29">
        <f>T27/Hauptstelle!$T$48</f>
        <v>0</v>
      </c>
      <c r="V27" s="29">
        <f t="shared" si="8"/>
        <v>0</v>
      </c>
      <c r="W27" s="16">
        <f t="shared" si="9"/>
        <v>0</v>
      </c>
    </row>
    <row r="28" spans="1:23" x14ac:dyDescent="0.15">
      <c r="A28" s="16" t="s">
        <v>57</v>
      </c>
      <c r="B28" s="30">
        <v>28</v>
      </c>
      <c r="C28" s="30"/>
      <c r="D28" s="47">
        <f>C28/Hauptstelle!$E$51*100</f>
        <v>0</v>
      </c>
      <c r="E28" s="30"/>
      <c r="F28" s="47">
        <f>E28/Hauptstelle!$E$51*100</f>
        <v>0</v>
      </c>
      <c r="G28" s="19">
        <v>16.329999999999998</v>
      </c>
      <c r="H28" s="20" t="e">
        <f t="shared" si="0"/>
        <v>#DIV/0!</v>
      </c>
      <c r="I28" s="21" t="e">
        <f t="shared" si="1"/>
        <v>#DIV/0!</v>
      </c>
      <c r="J28" s="22">
        <v>30</v>
      </c>
      <c r="K28" s="23">
        <f t="shared" si="10"/>
        <v>8.5166666666666675</v>
      </c>
      <c r="L28" s="24" t="str">
        <f t="shared" si="2"/>
        <v>0</v>
      </c>
      <c r="M28" s="25">
        <f t="shared" si="3"/>
        <v>0</v>
      </c>
      <c r="N28" s="26">
        <f>ROUND(V28*Hauptstelle!$J$55, Hauptstelle!W52)</f>
        <v>0</v>
      </c>
      <c r="O28" s="27">
        <f t="shared" si="4"/>
        <v>0</v>
      </c>
      <c r="P28" s="24">
        <f t="shared" si="5"/>
        <v>0</v>
      </c>
      <c r="Q28" s="24">
        <f>(P28*(1/Hauptstelle!$J$53))+((L28/100)*Hauptstelle!$J$54)</f>
        <v>0</v>
      </c>
      <c r="R28" s="28">
        <f t="shared" si="6"/>
        <v>0</v>
      </c>
      <c r="S28" s="29">
        <f>R28/Hauptstelle!$R$48</f>
        <v>0</v>
      </c>
      <c r="T28" s="28">
        <f t="shared" si="7"/>
        <v>0</v>
      </c>
      <c r="U28" s="29">
        <f>T28/Hauptstelle!$T$48</f>
        <v>0</v>
      </c>
      <c r="V28" s="29">
        <f t="shared" si="8"/>
        <v>0</v>
      </c>
      <c r="W28" s="16">
        <f t="shared" si="9"/>
        <v>0</v>
      </c>
    </row>
    <row r="29" spans="1:23" x14ac:dyDescent="0.15">
      <c r="A29" s="16" t="s">
        <v>58</v>
      </c>
      <c r="B29" s="30">
        <v>28</v>
      </c>
      <c r="C29" s="30"/>
      <c r="D29" s="47">
        <f>C29/Hauptstelle!$E$51*100</f>
        <v>0</v>
      </c>
      <c r="E29" s="30"/>
      <c r="F29" s="47">
        <f>E29/Hauptstelle!$E$51*100</f>
        <v>0</v>
      </c>
      <c r="G29" s="19">
        <v>16.329999999999998</v>
      </c>
      <c r="H29" s="20" t="e">
        <f t="shared" si="0"/>
        <v>#DIV/0!</v>
      </c>
      <c r="I29" s="21" t="e">
        <f t="shared" si="1"/>
        <v>#DIV/0!</v>
      </c>
      <c r="J29" s="22">
        <v>30</v>
      </c>
      <c r="K29" s="23">
        <f t="shared" si="10"/>
        <v>8.5166666666666675</v>
      </c>
      <c r="L29" s="24" t="str">
        <f t="shared" si="2"/>
        <v>0</v>
      </c>
      <c r="M29" s="25">
        <f t="shared" si="3"/>
        <v>0</v>
      </c>
      <c r="N29" s="26">
        <f>ROUND(V29*Hauptstelle!$J$55, Hauptstelle!W52)</f>
        <v>0</v>
      </c>
      <c r="O29" s="27">
        <f t="shared" si="4"/>
        <v>0</v>
      </c>
      <c r="P29" s="24">
        <f t="shared" si="5"/>
        <v>0</v>
      </c>
      <c r="Q29" s="24">
        <f>(P29*(1/Hauptstelle!$J$53))+((L29/100)*Hauptstelle!$J$54)</f>
        <v>0</v>
      </c>
      <c r="R29" s="28">
        <f t="shared" si="6"/>
        <v>0</v>
      </c>
      <c r="S29" s="29">
        <f>R29/Hauptstelle!$R$48</f>
        <v>0</v>
      </c>
      <c r="T29" s="28">
        <f t="shared" si="7"/>
        <v>0</v>
      </c>
      <c r="U29" s="29">
        <f>T29/Hauptstelle!$T$48</f>
        <v>0</v>
      </c>
      <c r="V29" s="29">
        <f t="shared" si="8"/>
        <v>0</v>
      </c>
      <c r="W29" s="16">
        <f t="shared" si="9"/>
        <v>0</v>
      </c>
    </row>
    <row r="30" spans="1:23" x14ac:dyDescent="0.15">
      <c r="A30" s="16" t="s">
        <v>59</v>
      </c>
      <c r="B30" s="30">
        <v>28</v>
      </c>
      <c r="C30" s="30"/>
      <c r="D30" s="47">
        <f>C30/Hauptstelle!$E$51*100</f>
        <v>0</v>
      </c>
      <c r="E30" s="30"/>
      <c r="F30" s="47">
        <f>E30/Hauptstelle!$E$51*100</f>
        <v>0</v>
      </c>
      <c r="G30" s="19">
        <v>16.329999999999998</v>
      </c>
      <c r="H30" s="20" t="e">
        <f t="shared" si="0"/>
        <v>#DIV/0!</v>
      </c>
      <c r="I30" s="21" t="e">
        <f t="shared" si="1"/>
        <v>#DIV/0!</v>
      </c>
      <c r="J30" s="22">
        <v>30</v>
      </c>
      <c r="K30" s="23">
        <f t="shared" si="10"/>
        <v>8.5166666666666675</v>
      </c>
      <c r="L30" s="24" t="str">
        <f t="shared" si="2"/>
        <v>0</v>
      </c>
      <c r="M30" s="25">
        <f t="shared" si="3"/>
        <v>0</v>
      </c>
      <c r="N30" s="26">
        <f>ROUND(V30*Hauptstelle!$J$55, Hauptstelle!W52)</f>
        <v>0</v>
      </c>
      <c r="O30" s="27">
        <f t="shared" si="4"/>
        <v>0</v>
      </c>
      <c r="P30" s="24">
        <f t="shared" si="5"/>
        <v>0</v>
      </c>
      <c r="Q30" s="24">
        <f>(P30*(1/Hauptstelle!$J$53))+((L30/100)*Hauptstelle!$J$54)</f>
        <v>0</v>
      </c>
      <c r="R30" s="28">
        <f t="shared" si="6"/>
        <v>0</v>
      </c>
      <c r="S30" s="29">
        <f>R30/Hauptstelle!$R$48</f>
        <v>0</v>
      </c>
      <c r="T30" s="28">
        <f t="shared" si="7"/>
        <v>0</v>
      </c>
      <c r="U30" s="29">
        <f>T30/Hauptstelle!$T$48</f>
        <v>0</v>
      </c>
      <c r="V30" s="29">
        <f t="shared" si="8"/>
        <v>0</v>
      </c>
      <c r="W30" s="16">
        <f t="shared" si="9"/>
        <v>0</v>
      </c>
    </row>
    <row r="31" spans="1:23" x14ac:dyDescent="0.15">
      <c r="A31" s="16" t="s">
        <v>60</v>
      </c>
      <c r="B31" s="30">
        <v>28</v>
      </c>
      <c r="C31" s="30"/>
      <c r="D31" s="47">
        <f>C31/Hauptstelle!$E$51*100</f>
        <v>0</v>
      </c>
      <c r="E31" s="30"/>
      <c r="F31" s="47">
        <f>E31/Hauptstelle!$E$51*100</f>
        <v>0</v>
      </c>
      <c r="G31" s="19">
        <v>16.329999999999998</v>
      </c>
      <c r="H31" s="20" t="e">
        <f t="shared" si="0"/>
        <v>#DIV/0!</v>
      </c>
      <c r="I31" s="21" t="e">
        <f t="shared" si="1"/>
        <v>#DIV/0!</v>
      </c>
      <c r="J31" s="22">
        <v>30</v>
      </c>
      <c r="K31" s="23">
        <f t="shared" si="10"/>
        <v>8.5166666666666675</v>
      </c>
      <c r="L31" s="24" t="str">
        <f t="shared" si="2"/>
        <v>0</v>
      </c>
      <c r="M31" s="25">
        <f t="shared" si="3"/>
        <v>0</v>
      </c>
      <c r="N31" s="26">
        <f>ROUND(V31*Hauptstelle!$J$55, Hauptstelle!W52)</f>
        <v>0</v>
      </c>
      <c r="O31" s="27">
        <f t="shared" si="4"/>
        <v>0</v>
      </c>
      <c r="P31" s="24">
        <f t="shared" si="5"/>
        <v>0</v>
      </c>
      <c r="Q31" s="24">
        <f>(P31*(1/Hauptstelle!$J$53))+((L31/100)*Hauptstelle!$J$54)</f>
        <v>0</v>
      </c>
      <c r="R31" s="28">
        <f t="shared" si="6"/>
        <v>0</v>
      </c>
      <c r="S31" s="29">
        <f>R31/Hauptstelle!$R$48</f>
        <v>0</v>
      </c>
      <c r="T31" s="28">
        <f t="shared" si="7"/>
        <v>0</v>
      </c>
      <c r="U31" s="29">
        <f>T31/Hauptstelle!$T$48</f>
        <v>0</v>
      </c>
      <c r="V31" s="29">
        <f t="shared" si="8"/>
        <v>0</v>
      </c>
      <c r="W31" s="16">
        <f t="shared" si="9"/>
        <v>0</v>
      </c>
    </row>
    <row r="32" spans="1:23" x14ac:dyDescent="0.15">
      <c r="A32" s="16" t="s">
        <v>61</v>
      </c>
      <c r="B32" s="30">
        <v>28</v>
      </c>
      <c r="C32" s="30"/>
      <c r="D32" s="47">
        <f>C32/Hauptstelle!$E$51*100</f>
        <v>0</v>
      </c>
      <c r="E32" s="30"/>
      <c r="F32" s="47">
        <f>E32/Hauptstelle!$E$51*100</f>
        <v>0</v>
      </c>
      <c r="G32" s="19">
        <v>16.329999999999998</v>
      </c>
      <c r="H32" s="20" t="e">
        <f t="shared" si="0"/>
        <v>#DIV/0!</v>
      </c>
      <c r="I32" s="21" t="e">
        <f t="shared" si="1"/>
        <v>#DIV/0!</v>
      </c>
      <c r="J32" s="22">
        <v>30</v>
      </c>
      <c r="K32" s="23">
        <f t="shared" si="10"/>
        <v>8.5166666666666675</v>
      </c>
      <c r="L32" s="24" t="str">
        <f t="shared" si="2"/>
        <v>0</v>
      </c>
      <c r="M32" s="25">
        <f t="shared" si="3"/>
        <v>0</v>
      </c>
      <c r="N32" s="26">
        <f>ROUND(V32*Hauptstelle!$J$55, Hauptstelle!W52)</f>
        <v>0</v>
      </c>
      <c r="O32" s="27">
        <f t="shared" si="4"/>
        <v>0</v>
      </c>
      <c r="P32" s="24">
        <f t="shared" si="5"/>
        <v>0</v>
      </c>
      <c r="Q32" s="24">
        <f>(P32*(1/Hauptstelle!$J$53))+((L32/100)*Hauptstelle!$J$54)</f>
        <v>0</v>
      </c>
      <c r="R32" s="28">
        <f t="shared" si="6"/>
        <v>0</v>
      </c>
      <c r="S32" s="29">
        <f>R32/Hauptstelle!$R$48</f>
        <v>0</v>
      </c>
      <c r="T32" s="28">
        <f t="shared" si="7"/>
        <v>0</v>
      </c>
      <c r="U32" s="29">
        <f>T32/Hauptstelle!$T$48</f>
        <v>0</v>
      </c>
      <c r="V32" s="29">
        <f t="shared" si="8"/>
        <v>0</v>
      </c>
      <c r="W32" s="16">
        <f t="shared" si="9"/>
        <v>0</v>
      </c>
    </row>
    <row r="33" spans="1:23" x14ac:dyDescent="0.15">
      <c r="A33" s="16" t="s">
        <v>62</v>
      </c>
      <c r="B33" s="30">
        <v>28</v>
      </c>
      <c r="C33" s="30"/>
      <c r="D33" s="47">
        <f>C33/Hauptstelle!$E$51*100</f>
        <v>0</v>
      </c>
      <c r="E33" s="30"/>
      <c r="F33" s="47">
        <f>E33/Hauptstelle!$E$51*100</f>
        <v>0</v>
      </c>
      <c r="G33" s="19">
        <v>16.329999999999998</v>
      </c>
      <c r="H33" s="20" t="e">
        <f t="shared" si="0"/>
        <v>#DIV/0!</v>
      </c>
      <c r="I33" s="21" t="e">
        <f t="shared" si="1"/>
        <v>#DIV/0!</v>
      </c>
      <c r="J33" s="22">
        <v>30</v>
      </c>
      <c r="K33" s="23">
        <f t="shared" si="10"/>
        <v>8.5166666666666675</v>
      </c>
      <c r="L33" s="24" t="str">
        <f t="shared" si="2"/>
        <v>0</v>
      </c>
      <c r="M33" s="25">
        <f t="shared" si="3"/>
        <v>0</v>
      </c>
      <c r="N33" s="26">
        <f>ROUND(V33*Hauptstelle!$J$55, Hauptstelle!W52)</f>
        <v>0</v>
      </c>
      <c r="O33" s="27">
        <f t="shared" si="4"/>
        <v>0</v>
      </c>
      <c r="P33" s="24">
        <f t="shared" si="5"/>
        <v>0</v>
      </c>
      <c r="Q33" s="24">
        <f>(P33*(1/Hauptstelle!$J$53))+((L33/100)*Hauptstelle!$J$54)</f>
        <v>0</v>
      </c>
      <c r="R33" s="28">
        <f t="shared" si="6"/>
        <v>0</v>
      </c>
      <c r="S33" s="29">
        <f>R33/Hauptstelle!$R$48</f>
        <v>0</v>
      </c>
      <c r="T33" s="28">
        <f t="shared" si="7"/>
        <v>0</v>
      </c>
      <c r="U33" s="29">
        <f>T33/Hauptstelle!$T$48</f>
        <v>0</v>
      </c>
      <c r="V33" s="29">
        <f t="shared" si="8"/>
        <v>0</v>
      </c>
      <c r="W33" s="16">
        <f t="shared" si="9"/>
        <v>0</v>
      </c>
    </row>
    <row r="34" spans="1:23" x14ac:dyDescent="0.15">
      <c r="A34" s="16" t="s">
        <v>63</v>
      </c>
      <c r="B34" s="30">
        <v>28</v>
      </c>
      <c r="C34" s="30"/>
      <c r="D34" s="47">
        <f>C34/Hauptstelle!$E$51*100</f>
        <v>0</v>
      </c>
      <c r="E34" s="30"/>
      <c r="F34" s="47">
        <f>E34/Hauptstelle!$E$51*100</f>
        <v>0</v>
      </c>
      <c r="G34" s="19">
        <v>16.329999999999998</v>
      </c>
      <c r="H34" s="20" t="e">
        <f t="shared" si="0"/>
        <v>#DIV/0!</v>
      </c>
      <c r="I34" s="21" t="e">
        <f t="shared" si="1"/>
        <v>#DIV/0!</v>
      </c>
      <c r="J34" s="22">
        <v>30</v>
      </c>
      <c r="K34" s="23">
        <f t="shared" si="10"/>
        <v>8.5166666666666675</v>
      </c>
      <c r="L34" s="24" t="str">
        <f t="shared" si="2"/>
        <v>0</v>
      </c>
      <c r="M34" s="25">
        <f t="shared" si="3"/>
        <v>0</v>
      </c>
      <c r="N34" s="26">
        <f>ROUND(V34*Hauptstelle!$J$55, Hauptstelle!W52)</f>
        <v>0</v>
      </c>
      <c r="O34" s="27">
        <f t="shared" si="4"/>
        <v>0</v>
      </c>
      <c r="P34" s="24">
        <f t="shared" si="5"/>
        <v>0</v>
      </c>
      <c r="Q34" s="24">
        <f>(P34*(1/Hauptstelle!$J$53))+((L34/100)*Hauptstelle!$J$54)</f>
        <v>0</v>
      </c>
      <c r="R34" s="28">
        <f t="shared" si="6"/>
        <v>0</v>
      </c>
      <c r="S34" s="29">
        <f>R34/Hauptstelle!$R$48</f>
        <v>0</v>
      </c>
      <c r="T34" s="28">
        <f t="shared" si="7"/>
        <v>0</v>
      </c>
      <c r="U34" s="29">
        <f>T34/Hauptstelle!$T$48</f>
        <v>0</v>
      </c>
      <c r="V34" s="29">
        <f t="shared" si="8"/>
        <v>0</v>
      </c>
      <c r="W34" s="16">
        <f t="shared" si="9"/>
        <v>0</v>
      </c>
    </row>
    <row r="35" spans="1:23" x14ac:dyDescent="0.15">
      <c r="A35" s="16" t="s">
        <v>64</v>
      </c>
      <c r="B35" s="30">
        <v>28</v>
      </c>
      <c r="C35" s="30"/>
      <c r="D35" s="47">
        <f>C35/Hauptstelle!$E$51*100</f>
        <v>0</v>
      </c>
      <c r="E35" s="30"/>
      <c r="F35" s="47">
        <f>E35/Hauptstelle!$E$51*100</f>
        <v>0</v>
      </c>
      <c r="G35" s="19">
        <v>16.329999999999998</v>
      </c>
      <c r="H35" s="20" t="e">
        <f t="shared" si="0"/>
        <v>#DIV/0!</v>
      </c>
      <c r="I35" s="21" t="e">
        <f t="shared" si="1"/>
        <v>#DIV/0!</v>
      </c>
      <c r="J35" s="22">
        <v>30</v>
      </c>
      <c r="K35" s="23">
        <f t="shared" si="10"/>
        <v>8.5166666666666675</v>
      </c>
      <c r="L35" s="24" t="str">
        <f t="shared" si="2"/>
        <v>0</v>
      </c>
      <c r="M35" s="25">
        <f t="shared" si="3"/>
        <v>0</v>
      </c>
      <c r="N35" s="26">
        <f>ROUND(V35*Hauptstelle!$J$55, Hauptstelle!W52)</f>
        <v>0</v>
      </c>
      <c r="O35" s="27">
        <f t="shared" si="4"/>
        <v>0</v>
      </c>
      <c r="P35" s="24">
        <f t="shared" si="5"/>
        <v>0</v>
      </c>
      <c r="Q35" s="24">
        <f>(P35*(1/Hauptstelle!$J$53))+((L35/100)*Hauptstelle!$J$54)</f>
        <v>0</v>
      </c>
      <c r="R35" s="28">
        <f t="shared" si="6"/>
        <v>0</v>
      </c>
      <c r="S35" s="29">
        <f>R35/Hauptstelle!$R$48</f>
        <v>0</v>
      </c>
      <c r="T35" s="28">
        <f t="shared" si="7"/>
        <v>0</v>
      </c>
      <c r="U35" s="29">
        <f>T35/Hauptstelle!$T$48</f>
        <v>0</v>
      </c>
      <c r="V35" s="29">
        <f t="shared" si="8"/>
        <v>0</v>
      </c>
      <c r="W35" s="16">
        <f t="shared" si="9"/>
        <v>0</v>
      </c>
    </row>
    <row r="36" spans="1:23" x14ac:dyDescent="0.15">
      <c r="A36" s="16" t="s">
        <v>65</v>
      </c>
      <c r="B36" s="30">
        <v>28</v>
      </c>
      <c r="C36" s="30"/>
      <c r="D36" s="47">
        <f>C36/Hauptstelle!$E$51*100</f>
        <v>0</v>
      </c>
      <c r="E36" s="30"/>
      <c r="F36" s="47">
        <f>E36/Hauptstelle!$E$51*100</f>
        <v>0</v>
      </c>
      <c r="G36" s="19">
        <v>16.329999999999998</v>
      </c>
      <c r="H36" s="20" t="e">
        <f t="shared" si="0"/>
        <v>#DIV/0!</v>
      </c>
      <c r="I36" s="21" t="e">
        <f t="shared" si="1"/>
        <v>#DIV/0!</v>
      </c>
      <c r="J36" s="22">
        <v>30</v>
      </c>
      <c r="K36" s="23">
        <f t="shared" si="10"/>
        <v>8.5166666666666675</v>
      </c>
      <c r="L36" s="24" t="str">
        <f t="shared" si="2"/>
        <v>0</v>
      </c>
      <c r="M36" s="25">
        <f t="shared" si="3"/>
        <v>0</v>
      </c>
      <c r="N36" s="26">
        <f>ROUND(V36*Hauptstelle!$J$55, Hauptstelle!W52)</f>
        <v>0</v>
      </c>
      <c r="O36" s="27">
        <f t="shared" si="4"/>
        <v>0</v>
      </c>
      <c r="P36" s="24">
        <f t="shared" si="5"/>
        <v>0</v>
      </c>
      <c r="Q36" s="24">
        <f>(P36*(1/Hauptstelle!$J$53))+((L36/100)*Hauptstelle!$J$54)</f>
        <v>0</v>
      </c>
      <c r="R36" s="28">
        <f t="shared" si="6"/>
        <v>0</v>
      </c>
      <c r="S36" s="29">
        <f>R36/Hauptstelle!$R$48</f>
        <v>0</v>
      </c>
      <c r="T36" s="28">
        <f t="shared" si="7"/>
        <v>0</v>
      </c>
      <c r="U36" s="29">
        <f>T36/Hauptstelle!$T$48</f>
        <v>0</v>
      </c>
      <c r="V36" s="29">
        <f t="shared" si="8"/>
        <v>0</v>
      </c>
      <c r="W36" s="16">
        <f t="shared" si="9"/>
        <v>0</v>
      </c>
    </row>
    <row r="37" spans="1:23" x14ac:dyDescent="0.15">
      <c r="A37" s="32" t="s">
        <v>7</v>
      </c>
      <c r="B37" s="32">
        <f>IF(E37=0,SUM(B2:B36)/35,W37/E37)</f>
        <v>28.2</v>
      </c>
      <c r="C37" s="32">
        <f>SUM(C2:C36)</f>
        <v>0</v>
      </c>
      <c r="D37" s="32"/>
      <c r="E37" s="32">
        <f>SUM(E2:E36)</f>
        <v>0</v>
      </c>
      <c r="F37" s="32"/>
      <c r="G37" s="94"/>
      <c r="H37" s="34" t="e">
        <f>E37/C37</f>
        <v>#DIV/0!</v>
      </c>
      <c r="I37" s="95" t="e">
        <f t="shared" si="1"/>
        <v>#DIV/0!</v>
      </c>
      <c r="J37" s="96"/>
      <c r="K37" s="96"/>
      <c r="L37" s="32">
        <f>SUM(L2:L36)</f>
        <v>0</v>
      </c>
      <c r="M37" s="97"/>
      <c r="N37" s="38">
        <f>SUM(N2:N36)</f>
        <v>0</v>
      </c>
      <c r="O37" s="39">
        <f>SUM(O2:O36)</f>
        <v>0</v>
      </c>
      <c r="P37" s="40"/>
      <c r="Q37" s="41">
        <f>SUM(P2:P36)</f>
        <v>0</v>
      </c>
      <c r="R37" s="42">
        <f>SUM(R2:R36)</f>
        <v>0</v>
      </c>
      <c r="S37" s="43" t="e">
        <f>R37/$R$37</f>
        <v>#DIV/0!</v>
      </c>
      <c r="T37" s="42">
        <f>SUM(T2:T36)</f>
        <v>0</v>
      </c>
      <c r="U37" s="43"/>
      <c r="V37" s="43"/>
      <c r="W37" s="16">
        <f>SUM(W2:W36)</f>
        <v>0</v>
      </c>
    </row>
  </sheetData>
  <phoneticPr fontId="2" type="noConversion"/>
  <pageMargins left="0.78740157499999996" right="0.78740157499999996" top="0.984251969" bottom="0.984251969" header="0.4921259845" footer="0.4921259845"/>
  <pageSetup paperSize="9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7"/>
  <sheetViews>
    <sheetView zoomScale="125" workbookViewId="0">
      <selection activeCell="C2" sqref="C2"/>
    </sheetView>
  </sheetViews>
  <sheetFormatPr baseColWidth="10" defaultColWidth="11.5" defaultRowHeight="11" x14ac:dyDescent="0.15"/>
  <cols>
    <col min="1" max="1" width="19.5" style="93" customWidth="1"/>
    <col min="2" max="2" width="6" style="93" customWidth="1"/>
    <col min="3" max="3" width="6.83203125" style="93" bestFit="1" customWidth="1"/>
    <col min="4" max="4" width="7.1640625" style="93" bestFit="1" customWidth="1"/>
    <col min="5" max="5" width="8" style="93" bestFit="1" customWidth="1"/>
    <col min="6" max="6" width="7.1640625" style="93" bestFit="1" customWidth="1"/>
    <col min="7" max="7" width="7.33203125" style="93" bestFit="1" customWidth="1"/>
    <col min="8" max="8" width="6.6640625" style="93" bestFit="1" customWidth="1"/>
    <col min="9" max="9" width="8.33203125" style="93" bestFit="1" customWidth="1"/>
    <col min="10" max="10" width="12.5" style="93" bestFit="1" customWidth="1"/>
    <col min="11" max="11" width="6.33203125" style="93" bestFit="1" customWidth="1"/>
    <col min="12" max="12" width="6.83203125" style="93" bestFit="1" customWidth="1"/>
    <col min="13" max="13" width="6" style="93" bestFit="1" customWidth="1"/>
    <col min="14" max="14" width="14.33203125" style="93" bestFit="1" customWidth="1"/>
    <col min="15" max="22" width="13.5" style="93" bestFit="1" customWidth="1"/>
    <col min="23" max="23" width="13" style="93" customWidth="1"/>
    <col min="24" max="16384" width="11.5" style="93"/>
  </cols>
  <sheetData>
    <row r="1" spans="1:23" ht="36" x14ac:dyDescent="0.15">
      <c r="A1" s="1" t="s">
        <v>15</v>
      </c>
      <c r="B1" s="91" t="s">
        <v>107</v>
      </c>
      <c r="C1" s="2" t="s">
        <v>38</v>
      </c>
      <c r="D1" s="4" t="s">
        <v>94</v>
      </c>
      <c r="E1" s="3" t="s">
        <v>8</v>
      </c>
      <c r="F1" s="4" t="s">
        <v>94</v>
      </c>
      <c r="G1" s="5" t="s">
        <v>77</v>
      </c>
      <c r="H1" s="6" t="s">
        <v>91</v>
      </c>
      <c r="I1" s="7" t="s">
        <v>89</v>
      </c>
      <c r="J1" s="7" t="s">
        <v>90</v>
      </c>
      <c r="K1" s="7" t="s">
        <v>92</v>
      </c>
      <c r="L1" s="8" t="s">
        <v>93</v>
      </c>
      <c r="M1" s="9" t="s">
        <v>76</v>
      </c>
      <c r="N1" s="92" t="s">
        <v>87</v>
      </c>
      <c r="O1" s="11" t="s">
        <v>79</v>
      </c>
      <c r="P1" s="12" t="s">
        <v>80</v>
      </c>
      <c r="Q1" s="12" t="s">
        <v>81</v>
      </c>
      <c r="R1" s="13" t="s">
        <v>82</v>
      </c>
      <c r="S1" s="14" t="s">
        <v>83</v>
      </c>
      <c r="T1" s="13" t="s">
        <v>84</v>
      </c>
      <c r="U1" s="14" t="s">
        <v>85</v>
      </c>
      <c r="V1" s="14" t="s">
        <v>86</v>
      </c>
      <c r="W1" s="15" t="s">
        <v>108</v>
      </c>
    </row>
    <row r="2" spans="1:23" x14ac:dyDescent="0.15">
      <c r="A2" s="16" t="s">
        <v>0</v>
      </c>
      <c r="B2" s="30">
        <v>28</v>
      </c>
      <c r="C2" s="30"/>
      <c r="D2" s="47">
        <f>C2/Hauptstelle!$E$51*100</f>
        <v>0</v>
      </c>
      <c r="E2" s="30"/>
      <c r="F2" s="47">
        <f>E2/Hauptstelle!$E$51*100</f>
        <v>0</v>
      </c>
      <c r="G2" s="19">
        <v>19.61</v>
      </c>
      <c r="H2" s="20" t="e">
        <f t="shared" ref="H2:H36" si="0">E2/C2</f>
        <v>#DIV/0!</v>
      </c>
      <c r="I2" s="21" t="e">
        <f t="shared" ref="I2:I37" si="1">((365-(H2*B2))*100)/365</f>
        <v>#DIV/0!</v>
      </c>
      <c r="J2" s="22">
        <v>78</v>
      </c>
      <c r="K2" s="23">
        <f>((100-J2)*365)/(100*30)</f>
        <v>2.6766666666666667</v>
      </c>
      <c r="L2" s="24" t="str">
        <f t="shared" ref="L2:L36" si="2">IF($O$37=0,"0",(O2/$O$37)*$C$37)</f>
        <v>0</v>
      </c>
      <c r="M2" s="25">
        <f t="shared" ref="M2:M36" si="3">L2-C2</f>
        <v>0</v>
      </c>
      <c r="N2" s="26">
        <f>ROUND(V2*Hauptstelle!$J$55, Hauptstelle!W52)</f>
        <v>0</v>
      </c>
      <c r="O2" s="27">
        <f t="shared" ref="O2:O36" si="4">E2/K2</f>
        <v>0</v>
      </c>
      <c r="P2" s="24">
        <f t="shared" ref="P2:P36" si="5">IF(M2&lt;0,0,M2)</f>
        <v>0</v>
      </c>
      <c r="Q2" s="24">
        <f>(P2*(1/Hauptstelle!$J$53))+((L2/100)*Hauptstelle!$J$54)</f>
        <v>0</v>
      </c>
      <c r="R2" s="28">
        <f t="shared" ref="R2:R36" si="6">Q2*G2</f>
        <v>0</v>
      </c>
      <c r="S2" s="29">
        <f>R2/Hauptstelle!$R$48</f>
        <v>0</v>
      </c>
      <c r="T2" s="28">
        <f t="shared" ref="T2:T36" si="7">E2*G2</f>
        <v>0</v>
      </c>
      <c r="U2" s="29">
        <f>T2/Hauptstelle!$T$48</f>
        <v>0</v>
      </c>
      <c r="V2" s="29">
        <f t="shared" ref="V2:V36" si="8">(S2+U2)/2</f>
        <v>0</v>
      </c>
      <c r="W2" s="16">
        <f t="shared" ref="W2:W36" si="9">B2*E2</f>
        <v>0</v>
      </c>
    </row>
    <row r="3" spans="1:23" x14ac:dyDescent="0.15">
      <c r="A3" s="16" t="s">
        <v>1</v>
      </c>
      <c r="B3" s="30">
        <v>28</v>
      </c>
      <c r="C3" s="30"/>
      <c r="D3" s="47">
        <f>C3/Hauptstelle!$E$51*100</f>
        <v>0</v>
      </c>
      <c r="E3" s="30"/>
      <c r="F3" s="47">
        <f>E3/Hauptstelle!$E$51*100</f>
        <v>0</v>
      </c>
      <c r="G3" s="19">
        <v>15.41</v>
      </c>
      <c r="H3" s="20" t="e">
        <f t="shared" si="0"/>
        <v>#DIV/0!</v>
      </c>
      <c r="I3" s="21" t="e">
        <f t="shared" si="1"/>
        <v>#DIV/0!</v>
      </c>
      <c r="J3" s="22">
        <v>60</v>
      </c>
      <c r="K3" s="23">
        <f t="shared" ref="K3:K36" si="10">((100-J3)*365)/(100*30)</f>
        <v>4.8666666666666663</v>
      </c>
      <c r="L3" s="24" t="str">
        <f t="shared" si="2"/>
        <v>0</v>
      </c>
      <c r="M3" s="25">
        <f t="shared" si="3"/>
        <v>0</v>
      </c>
      <c r="N3" s="26">
        <f>ROUND(V3*Hauptstelle!$J$55, Hauptstelle!W52)</f>
        <v>0</v>
      </c>
      <c r="O3" s="27">
        <f t="shared" si="4"/>
        <v>0</v>
      </c>
      <c r="P3" s="24">
        <f t="shared" si="5"/>
        <v>0</v>
      </c>
      <c r="Q3" s="24">
        <f>(P3*(1/Hauptstelle!$J$53))+((L3/100)*Hauptstelle!$J$54)</f>
        <v>0</v>
      </c>
      <c r="R3" s="28">
        <f t="shared" si="6"/>
        <v>0</v>
      </c>
      <c r="S3" s="29">
        <f>R3/Hauptstelle!$R$48</f>
        <v>0</v>
      </c>
      <c r="T3" s="28">
        <f t="shared" si="7"/>
        <v>0</v>
      </c>
      <c r="U3" s="29">
        <f>T3/Hauptstelle!$T$48</f>
        <v>0</v>
      </c>
      <c r="V3" s="29">
        <f t="shared" si="8"/>
        <v>0</v>
      </c>
      <c r="W3" s="16">
        <f t="shared" si="9"/>
        <v>0</v>
      </c>
    </row>
    <row r="4" spans="1:23" x14ac:dyDescent="0.15">
      <c r="A4" s="16" t="s">
        <v>2</v>
      </c>
      <c r="B4" s="30">
        <v>28</v>
      </c>
      <c r="C4" s="30"/>
      <c r="D4" s="47">
        <f>C4/Hauptstelle!$E$51*100</f>
        <v>0</v>
      </c>
      <c r="E4" s="30"/>
      <c r="F4" s="47">
        <f>E4/Hauptstelle!$E$51*100</f>
        <v>0</v>
      </c>
      <c r="G4" s="19">
        <v>10.29</v>
      </c>
      <c r="H4" s="20" t="e">
        <f t="shared" si="0"/>
        <v>#DIV/0!</v>
      </c>
      <c r="I4" s="21" t="e">
        <f t="shared" si="1"/>
        <v>#DIV/0!</v>
      </c>
      <c r="J4" s="22">
        <v>60</v>
      </c>
      <c r="K4" s="23">
        <f t="shared" si="10"/>
        <v>4.8666666666666663</v>
      </c>
      <c r="L4" s="24" t="str">
        <f t="shared" si="2"/>
        <v>0</v>
      </c>
      <c r="M4" s="25">
        <f t="shared" si="3"/>
        <v>0</v>
      </c>
      <c r="N4" s="26">
        <f>ROUND(V4*Hauptstelle!$J$55, Hauptstelle!W52)</f>
        <v>0</v>
      </c>
      <c r="O4" s="27">
        <f t="shared" si="4"/>
        <v>0</v>
      </c>
      <c r="P4" s="24">
        <f t="shared" si="5"/>
        <v>0</v>
      </c>
      <c r="Q4" s="24">
        <f>(P4*(1/Hauptstelle!$J$53))+((L4/100)*Hauptstelle!$J$54)</f>
        <v>0</v>
      </c>
      <c r="R4" s="28">
        <f t="shared" si="6"/>
        <v>0</v>
      </c>
      <c r="S4" s="29">
        <f>R4/Hauptstelle!$R$48</f>
        <v>0</v>
      </c>
      <c r="T4" s="28">
        <f t="shared" si="7"/>
        <v>0</v>
      </c>
      <c r="U4" s="29">
        <f>T4/Hauptstelle!$T$48</f>
        <v>0</v>
      </c>
      <c r="V4" s="29">
        <f t="shared" si="8"/>
        <v>0</v>
      </c>
      <c r="W4" s="16">
        <f t="shared" si="9"/>
        <v>0</v>
      </c>
    </row>
    <row r="5" spans="1:23" x14ac:dyDescent="0.15">
      <c r="A5" s="16" t="s">
        <v>3</v>
      </c>
      <c r="B5" s="30">
        <v>28</v>
      </c>
      <c r="C5" s="30"/>
      <c r="D5" s="47">
        <f>C5/Hauptstelle!$E$51*100</f>
        <v>0</v>
      </c>
      <c r="E5" s="30"/>
      <c r="F5" s="47">
        <f>E5/Hauptstelle!$E$51*100</f>
        <v>0</v>
      </c>
      <c r="G5" s="19">
        <v>12.78</v>
      </c>
      <c r="H5" s="20" t="e">
        <f t="shared" si="0"/>
        <v>#DIV/0!</v>
      </c>
      <c r="I5" s="21" t="e">
        <f t="shared" si="1"/>
        <v>#DIV/0!</v>
      </c>
      <c r="J5" s="22">
        <v>52</v>
      </c>
      <c r="K5" s="23">
        <f t="shared" si="10"/>
        <v>5.84</v>
      </c>
      <c r="L5" s="24" t="str">
        <f t="shared" si="2"/>
        <v>0</v>
      </c>
      <c r="M5" s="25">
        <f t="shared" si="3"/>
        <v>0</v>
      </c>
      <c r="N5" s="26">
        <f>ROUND(V5*Hauptstelle!$J$55, Hauptstelle!W52)</f>
        <v>0</v>
      </c>
      <c r="O5" s="27">
        <f t="shared" si="4"/>
        <v>0</v>
      </c>
      <c r="P5" s="24">
        <f t="shared" si="5"/>
        <v>0</v>
      </c>
      <c r="Q5" s="24">
        <f>(P5*(1/Hauptstelle!$J$53))+((L5/100)*Hauptstelle!$J$54)</f>
        <v>0</v>
      </c>
      <c r="R5" s="28">
        <f t="shared" si="6"/>
        <v>0</v>
      </c>
      <c r="S5" s="29">
        <f>R5/Hauptstelle!$R$48</f>
        <v>0</v>
      </c>
      <c r="T5" s="28">
        <f t="shared" si="7"/>
        <v>0</v>
      </c>
      <c r="U5" s="29">
        <f>T5/Hauptstelle!$T$48</f>
        <v>0</v>
      </c>
      <c r="V5" s="29">
        <f t="shared" si="8"/>
        <v>0</v>
      </c>
      <c r="W5" s="16">
        <f t="shared" si="9"/>
        <v>0</v>
      </c>
    </row>
    <row r="6" spans="1:23" x14ac:dyDescent="0.15">
      <c r="A6" s="16" t="s">
        <v>4</v>
      </c>
      <c r="B6" s="30">
        <v>28</v>
      </c>
      <c r="C6" s="30"/>
      <c r="D6" s="47">
        <f>C6/Hauptstelle!$E$51*100</f>
        <v>0</v>
      </c>
      <c r="E6" s="30"/>
      <c r="F6" s="47">
        <f>E6/Hauptstelle!$E$51*100</f>
        <v>0</v>
      </c>
      <c r="G6" s="19">
        <v>51.13</v>
      </c>
      <c r="H6" s="20" t="e">
        <f t="shared" si="0"/>
        <v>#DIV/0!</v>
      </c>
      <c r="I6" s="21" t="e">
        <f t="shared" si="1"/>
        <v>#DIV/0!</v>
      </c>
      <c r="J6" s="22">
        <v>73</v>
      </c>
      <c r="K6" s="23">
        <f t="shared" si="10"/>
        <v>3.2850000000000001</v>
      </c>
      <c r="L6" s="24" t="str">
        <f t="shared" si="2"/>
        <v>0</v>
      </c>
      <c r="M6" s="25">
        <f t="shared" si="3"/>
        <v>0</v>
      </c>
      <c r="N6" s="26">
        <f>ROUND(V6*Hauptstelle!$J$55, Hauptstelle!W52)</f>
        <v>0</v>
      </c>
      <c r="O6" s="27">
        <f t="shared" si="4"/>
        <v>0</v>
      </c>
      <c r="P6" s="24">
        <f t="shared" si="5"/>
        <v>0</v>
      </c>
      <c r="Q6" s="24">
        <f>(P6*(1/Hauptstelle!$J$53))+((L6/100)*Hauptstelle!$J$54)</f>
        <v>0</v>
      </c>
      <c r="R6" s="28">
        <f t="shared" si="6"/>
        <v>0</v>
      </c>
      <c r="S6" s="29">
        <f>R6/Hauptstelle!$R$48</f>
        <v>0</v>
      </c>
      <c r="T6" s="28">
        <f t="shared" si="7"/>
        <v>0</v>
      </c>
      <c r="U6" s="29">
        <f>T6/Hauptstelle!$T$48</f>
        <v>0</v>
      </c>
      <c r="V6" s="29">
        <f t="shared" si="8"/>
        <v>0</v>
      </c>
      <c r="W6" s="16">
        <f t="shared" si="9"/>
        <v>0</v>
      </c>
    </row>
    <row r="7" spans="1:23" x14ac:dyDescent="0.15">
      <c r="A7" s="16" t="s">
        <v>40</v>
      </c>
      <c r="B7" s="30">
        <v>28</v>
      </c>
      <c r="C7" s="30"/>
      <c r="D7" s="47">
        <f>C7/Hauptstelle!$E$51*100</f>
        <v>0</v>
      </c>
      <c r="E7" s="30"/>
      <c r="F7" s="47">
        <f>E7/Hauptstelle!$E$51*100</f>
        <v>0</v>
      </c>
      <c r="G7" s="19">
        <v>16.87</v>
      </c>
      <c r="H7" s="20" t="e">
        <f t="shared" si="0"/>
        <v>#DIV/0!</v>
      </c>
      <c r="I7" s="21" t="e">
        <f t="shared" si="1"/>
        <v>#DIV/0!</v>
      </c>
      <c r="J7" s="22">
        <v>50</v>
      </c>
      <c r="K7" s="23">
        <f t="shared" si="10"/>
        <v>6.083333333333333</v>
      </c>
      <c r="L7" s="24" t="str">
        <f t="shared" si="2"/>
        <v>0</v>
      </c>
      <c r="M7" s="25">
        <f t="shared" si="3"/>
        <v>0</v>
      </c>
      <c r="N7" s="26">
        <f>ROUND(V7*Hauptstelle!$J$55, Hauptstelle!W52)</f>
        <v>0</v>
      </c>
      <c r="O7" s="27">
        <f t="shared" si="4"/>
        <v>0</v>
      </c>
      <c r="P7" s="24">
        <f t="shared" si="5"/>
        <v>0</v>
      </c>
      <c r="Q7" s="24">
        <f>(P7*(1/Hauptstelle!$J$53))+((L7/100)*Hauptstelle!$J$54)</f>
        <v>0</v>
      </c>
      <c r="R7" s="28">
        <f t="shared" si="6"/>
        <v>0</v>
      </c>
      <c r="S7" s="29">
        <f>R7/Hauptstelle!$R$48</f>
        <v>0</v>
      </c>
      <c r="T7" s="28">
        <f t="shared" si="7"/>
        <v>0</v>
      </c>
      <c r="U7" s="29">
        <f>T7/Hauptstelle!$T$48</f>
        <v>0</v>
      </c>
      <c r="V7" s="29">
        <f t="shared" si="8"/>
        <v>0</v>
      </c>
      <c r="W7" s="16">
        <f t="shared" si="9"/>
        <v>0</v>
      </c>
    </row>
    <row r="8" spans="1:23" x14ac:dyDescent="0.15">
      <c r="A8" s="16" t="s">
        <v>41</v>
      </c>
      <c r="B8" s="30">
        <v>28</v>
      </c>
      <c r="C8" s="30"/>
      <c r="D8" s="47">
        <f>C8/Hauptstelle!$E$51*100</f>
        <v>0</v>
      </c>
      <c r="E8" s="30"/>
      <c r="F8" s="47">
        <f>E8/Hauptstelle!$E$51*100</f>
        <v>0</v>
      </c>
      <c r="G8" s="19">
        <v>50</v>
      </c>
      <c r="H8" s="20" t="e">
        <f t="shared" si="0"/>
        <v>#DIV/0!</v>
      </c>
      <c r="I8" s="21" t="e">
        <f t="shared" si="1"/>
        <v>#DIV/0!</v>
      </c>
      <c r="J8" s="22">
        <v>50</v>
      </c>
      <c r="K8" s="23">
        <f t="shared" si="10"/>
        <v>6.083333333333333</v>
      </c>
      <c r="L8" s="24" t="str">
        <f t="shared" si="2"/>
        <v>0</v>
      </c>
      <c r="M8" s="25">
        <f t="shared" si="3"/>
        <v>0</v>
      </c>
      <c r="N8" s="26">
        <f>ROUND(V8*Hauptstelle!$J$55, Hauptstelle!W52)</f>
        <v>0</v>
      </c>
      <c r="O8" s="27">
        <f t="shared" si="4"/>
        <v>0</v>
      </c>
      <c r="P8" s="24">
        <f t="shared" si="5"/>
        <v>0</v>
      </c>
      <c r="Q8" s="24">
        <f>(P8*(1/Hauptstelle!$J$53))+((L8/100)*Hauptstelle!$J$54)</f>
        <v>0</v>
      </c>
      <c r="R8" s="28">
        <f t="shared" si="6"/>
        <v>0</v>
      </c>
      <c r="S8" s="29">
        <f>R8/Hauptstelle!$R$48</f>
        <v>0</v>
      </c>
      <c r="T8" s="28">
        <f t="shared" si="7"/>
        <v>0</v>
      </c>
      <c r="U8" s="29">
        <f>T8/Hauptstelle!$T$48</f>
        <v>0</v>
      </c>
      <c r="V8" s="29">
        <f t="shared" si="8"/>
        <v>0</v>
      </c>
      <c r="W8" s="16">
        <f t="shared" si="9"/>
        <v>0</v>
      </c>
    </row>
    <row r="9" spans="1:23" x14ac:dyDescent="0.15">
      <c r="A9" s="16" t="s">
        <v>42</v>
      </c>
      <c r="B9" s="30">
        <v>28</v>
      </c>
      <c r="C9" s="30"/>
      <c r="D9" s="47">
        <f>C9/Hauptstelle!$E$51*100</f>
        <v>0</v>
      </c>
      <c r="E9" s="30"/>
      <c r="F9" s="47">
        <f>E9/Hauptstelle!$E$51*100</f>
        <v>0</v>
      </c>
      <c r="G9" s="19">
        <v>9</v>
      </c>
      <c r="H9" s="20" t="e">
        <f t="shared" si="0"/>
        <v>#DIV/0!</v>
      </c>
      <c r="I9" s="21" t="e">
        <f t="shared" si="1"/>
        <v>#DIV/0!</v>
      </c>
      <c r="J9" s="22">
        <v>47</v>
      </c>
      <c r="K9" s="23">
        <f t="shared" si="10"/>
        <v>6.4483333333333333</v>
      </c>
      <c r="L9" s="24" t="str">
        <f t="shared" si="2"/>
        <v>0</v>
      </c>
      <c r="M9" s="25">
        <f t="shared" si="3"/>
        <v>0</v>
      </c>
      <c r="N9" s="26">
        <f>ROUND(V9*Hauptstelle!$J$55, Hauptstelle!W52)</f>
        <v>0</v>
      </c>
      <c r="O9" s="27">
        <f t="shared" si="4"/>
        <v>0</v>
      </c>
      <c r="P9" s="24">
        <f t="shared" si="5"/>
        <v>0</v>
      </c>
      <c r="Q9" s="24">
        <f>(P9*(1/Hauptstelle!$J$53))+((L9/100)*Hauptstelle!$J$54)</f>
        <v>0</v>
      </c>
      <c r="R9" s="28">
        <f t="shared" si="6"/>
        <v>0</v>
      </c>
      <c r="S9" s="29">
        <f>R9/Hauptstelle!$R$48</f>
        <v>0</v>
      </c>
      <c r="T9" s="28">
        <f t="shared" si="7"/>
        <v>0</v>
      </c>
      <c r="U9" s="29">
        <f>T9/Hauptstelle!$T$48</f>
        <v>0</v>
      </c>
      <c r="V9" s="29">
        <f t="shared" si="8"/>
        <v>0</v>
      </c>
      <c r="W9" s="16">
        <f t="shared" si="9"/>
        <v>0</v>
      </c>
    </row>
    <row r="10" spans="1:23" x14ac:dyDescent="0.15">
      <c r="A10" s="16" t="s">
        <v>43</v>
      </c>
      <c r="B10" s="30">
        <v>28</v>
      </c>
      <c r="C10" s="30"/>
      <c r="D10" s="47">
        <f>C10/Hauptstelle!$E$51*100</f>
        <v>0</v>
      </c>
      <c r="E10" s="30"/>
      <c r="F10" s="47">
        <f>E10/Hauptstelle!$E$51*100</f>
        <v>0</v>
      </c>
      <c r="G10" s="19">
        <v>7.16</v>
      </c>
      <c r="H10" s="20" t="e">
        <f t="shared" si="0"/>
        <v>#DIV/0!</v>
      </c>
      <c r="I10" s="21" t="e">
        <f t="shared" si="1"/>
        <v>#DIV/0!</v>
      </c>
      <c r="J10" s="22">
        <v>50</v>
      </c>
      <c r="K10" s="23">
        <f t="shared" si="10"/>
        <v>6.083333333333333</v>
      </c>
      <c r="L10" s="24" t="str">
        <f t="shared" si="2"/>
        <v>0</v>
      </c>
      <c r="M10" s="25">
        <f t="shared" si="3"/>
        <v>0</v>
      </c>
      <c r="N10" s="26">
        <f>ROUND(V10*Hauptstelle!$J$55, Hauptstelle!W52)</f>
        <v>0</v>
      </c>
      <c r="O10" s="27">
        <f t="shared" si="4"/>
        <v>0</v>
      </c>
      <c r="P10" s="24">
        <f t="shared" si="5"/>
        <v>0</v>
      </c>
      <c r="Q10" s="24">
        <f>(P10*(1/Hauptstelle!$J$53))+((L10/100)*Hauptstelle!$J$54)</f>
        <v>0</v>
      </c>
      <c r="R10" s="28">
        <f t="shared" si="6"/>
        <v>0</v>
      </c>
      <c r="S10" s="29">
        <f>R10/Hauptstelle!$R$48</f>
        <v>0</v>
      </c>
      <c r="T10" s="28">
        <f t="shared" si="7"/>
        <v>0</v>
      </c>
      <c r="U10" s="29">
        <f>T10/Hauptstelle!$T$48</f>
        <v>0</v>
      </c>
      <c r="V10" s="29">
        <f t="shared" si="8"/>
        <v>0</v>
      </c>
      <c r="W10" s="16">
        <f t="shared" si="9"/>
        <v>0</v>
      </c>
    </row>
    <row r="11" spans="1:23" x14ac:dyDescent="0.15">
      <c r="A11" s="16" t="s">
        <v>44</v>
      </c>
      <c r="B11" s="30">
        <v>28</v>
      </c>
      <c r="C11" s="30"/>
      <c r="D11" s="47">
        <f>C11/Hauptstelle!$E$51*100</f>
        <v>0</v>
      </c>
      <c r="E11" s="30"/>
      <c r="F11" s="47">
        <f>E11/Hauptstelle!$E$51*100</f>
        <v>0</v>
      </c>
      <c r="G11" s="19">
        <v>30</v>
      </c>
      <c r="H11" s="20" t="e">
        <f t="shared" si="0"/>
        <v>#DIV/0!</v>
      </c>
      <c r="I11" s="21" t="e">
        <f t="shared" si="1"/>
        <v>#DIV/0!</v>
      </c>
      <c r="J11" s="22">
        <v>50</v>
      </c>
      <c r="K11" s="23">
        <f t="shared" si="10"/>
        <v>6.083333333333333</v>
      </c>
      <c r="L11" s="24" t="str">
        <f t="shared" si="2"/>
        <v>0</v>
      </c>
      <c r="M11" s="25">
        <f t="shared" si="3"/>
        <v>0</v>
      </c>
      <c r="N11" s="26">
        <f>ROUND(V11*Hauptstelle!$J$55, Hauptstelle!W52)</f>
        <v>0</v>
      </c>
      <c r="O11" s="27">
        <f t="shared" si="4"/>
        <v>0</v>
      </c>
      <c r="P11" s="24">
        <f t="shared" si="5"/>
        <v>0</v>
      </c>
      <c r="Q11" s="24">
        <f>(P11*(1/Hauptstelle!$J$53))+((L11/100)*Hauptstelle!$J$54)</f>
        <v>0</v>
      </c>
      <c r="R11" s="28">
        <f t="shared" si="6"/>
        <v>0</v>
      </c>
      <c r="S11" s="29">
        <f>R11/Hauptstelle!$R$48</f>
        <v>0</v>
      </c>
      <c r="T11" s="28">
        <f t="shared" si="7"/>
        <v>0</v>
      </c>
      <c r="U11" s="29">
        <f>T11/Hauptstelle!$T$48</f>
        <v>0</v>
      </c>
      <c r="V11" s="29">
        <f t="shared" si="8"/>
        <v>0</v>
      </c>
      <c r="W11" s="16">
        <f t="shared" si="9"/>
        <v>0</v>
      </c>
    </row>
    <row r="12" spans="1:23" x14ac:dyDescent="0.15">
      <c r="A12" s="16" t="s">
        <v>45</v>
      </c>
      <c r="B12" s="30">
        <v>28</v>
      </c>
      <c r="C12" s="30"/>
      <c r="D12" s="47">
        <f>C12/Hauptstelle!$E$51*100</f>
        <v>0</v>
      </c>
      <c r="E12" s="30"/>
      <c r="F12" s="47">
        <f>E12/Hauptstelle!$E$51*100</f>
        <v>0</v>
      </c>
      <c r="G12" s="19">
        <v>6</v>
      </c>
      <c r="H12" s="20" t="e">
        <f t="shared" si="0"/>
        <v>#DIV/0!</v>
      </c>
      <c r="I12" s="21" t="e">
        <f t="shared" si="1"/>
        <v>#DIV/0!</v>
      </c>
      <c r="J12" s="22">
        <v>47</v>
      </c>
      <c r="K12" s="23">
        <f t="shared" si="10"/>
        <v>6.4483333333333333</v>
      </c>
      <c r="L12" s="24" t="str">
        <f t="shared" si="2"/>
        <v>0</v>
      </c>
      <c r="M12" s="25">
        <f t="shared" si="3"/>
        <v>0</v>
      </c>
      <c r="N12" s="26">
        <f>ROUND(V12*Hauptstelle!$J$55, Hauptstelle!W52)</f>
        <v>0</v>
      </c>
      <c r="O12" s="27">
        <f t="shared" si="4"/>
        <v>0</v>
      </c>
      <c r="P12" s="24">
        <f t="shared" si="5"/>
        <v>0</v>
      </c>
      <c r="Q12" s="24">
        <f>(P12*(1/Hauptstelle!$J$53))+((L12/100)*Hauptstelle!$J$54)</f>
        <v>0</v>
      </c>
      <c r="R12" s="28">
        <f t="shared" si="6"/>
        <v>0</v>
      </c>
      <c r="S12" s="29">
        <f>R12/Hauptstelle!$R$48</f>
        <v>0</v>
      </c>
      <c r="T12" s="28">
        <f t="shared" si="7"/>
        <v>0</v>
      </c>
      <c r="U12" s="29">
        <f>T12/Hauptstelle!$T$48</f>
        <v>0</v>
      </c>
      <c r="V12" s="29">
        <f t="shared" si="8"/>
        <v>0</v>
      </c>
      <c r="W12" s="16">
        <f t="shared" si="9"/>
        <v>0</v>
      </c>
    </row>
    <row r="13" spans="1:23" x14ac:dyDescent="0.15">
      <c r="A13" s="16" t="s">
        <v>46</v>
      </c>
      <c r="B13" s="30">
        <v>28</v>
      </c>
      <c r="C13" s="30"/>
      <c r="D13" s="47">
        <f>C13/Hauptstelle!$E$51*100</f>
        <v>0</v>
      </c>
      <c r="E13" s="30"/>
      <c r="F13" s="47">
        <f>E13/Hauptstelle!$E$51*100</f>
        <v>0</v>
      </c>
      <c r="G13" s="19">
        <v>30</v>
      </c>
      <c r="H13" s="20" t="e">
        <f t="shared" si="0"/>
        <v>#DIV/0!</v>
      </c>
      <c r="I13" s="21" t="e">
        <f t="shared" si="1"/>
        <v>#DIV/0!</v>
      </c>
      <c r="J13" s="22">
        <v>73</v>
      </c>
      <c r="K13" s="23">
        <f t="shared" si="10"/>
        <v>3.2850000000000001</v>
      </c>
      <c r="L13" s="24" t="str">
        <f t="shared" si="2"/>
        <v>0</v>
      </c>
      <c r="M13" s="25">
        <f t="shared" si="3"/>
        <v>0</v>
      </c>
      <c r="N13" s="26">
        <f>ROUND(V13*Hauptstelle!$J$55, Hauptstelle!W52)</f>
        <v>0</v>
      </c>
      <c r="O13" s="27">
        <f t="shared" si="4"/>
        <v>0</v>
      </c>
      <c r="P13" s="24">
        <f t="shared" si="5"/>
        <v>0</v>
      </c>
      <c r="Q13" s="24">
        <f>(P13*(1/Hauptstelle!$J$53))+((L13/100)*Hauptstelle!$J$54)</f>
        <v>0</v>
      </c>
      <c r="R13" s="28">
        <f t="shared" si="6"/>
        <v>0</v>
      </c>
      <c r="S13" s="29">
        <f>R13/Hauptstelle!$R$48</f>
        <v>0</v>
      </c>
      <c r="T13" s="28">
        <f t="shared" si="7"/>
        <v>0</v>
      </c>
      <c r="U13" s="29">
        <f>T13/Hauptstelle!$T$48</f>
        <v>0</v>
      </c>
      <c r="V13" s="29">
        <f t="shared" si="8"/>
        <v>0</v>
      </c>
      <c r="W13" s="16">
        <f t="shared" si="9"/>
        <v>0</v>
      </c>
    </row>
    <row r="14" spans="1:23" x14ac:dyDescent="0.15">
      <c r="A14" s="16" t="s">
        <v>47</v>
      </c>
      <c r="B14" s="30">
        <v>28</v>
      </c>
      <c r="C14" s="30"/>
      <c r="D14" s="47">
        <f>C14/Hauptstelle!$E$51*100</f>
        <v>0</v>
      </c>
      <c r="E14" s="30"/>
      <c r="F14" s="47">
        <f>E14/Hauptstelle!$E$51*100</f>
        <v>0</v>
      </c>
      <c r="G14" s="19">
        <v>15</v>
      </c>
      <c r="H14" s="20" t="e">
        <f t="shared" si="0"/>
        <v>#DIV/0!</v>
      </c>
      <c r="I14" s="21" t="e">
        <f t="shared" si="1"/>
        <v>#DIV/0!</v>
      </c>
      <c r="J14" s="22">
        <v>60</v>
      </c>
      <c r="K14" s="23">
        <f t="shared" si="10"/>
        <v>4.8666666666666663</v>
      </c>
      <c r="L14" s="24" t="str">
        <f t="shared" si="2"/>
        <v>0</v>
      </c>
      <c r="M14" s="25">
        <f t="shared" si="3"/>
        <v>0</v>
      </c>
      <c r="N14" s="26">
        <f>ROUND(V14*Hauptstelle!$J$55, Hauptstelle!W52)</f>
        <v>0</v>
      </c>
      <c r="O14" s="27">
        <f t="shared" si="4"/>
        <v>0</v>
      </c>
      <c r="P14" s="24">
        <f t="shared" si="5"/>
        <v>0</v>
      </c>
      <c r="Q14" s="24">
        <f>(P14*(1/Hauptstelle!$J$53))+((L14/100)*Hauptstelle!$J$54)</f>
        <v>0</v>
      </c>
      <c r="R14" s="28">
        <f t="shared" si="6"/>
        <v>0</v>
      </c>
      <c r="S14" s="29">
        <f>R14/Hauptstelle!$R$48</f>
        <v>0</v>
      </c>
      <c r="T14" s="28">
        <f t="shared" si="7"/>
        <v>0</v>
      </c>
      <c r="U14" s="29">
        <f>T14/Hauptstelle!$T$48</f>
        <v>0</v>
      </c>
      <c r="V14" s="29">
        <f t="shared" si="8"/>
        <v>0</v>
      </c>
      <c r="W14" s="16">
        <f t="shared" si="9"/>
        <v>0</v>
      </c>
    </row>
    <row r="15" spans="1:23" x14ac:dyDescent="0.15">
      <c r="A15" s="16" t="s">
        <v>48</v>
      </c>
      <c r="B15" s="30">
        <v>7</v>
      </c>
      <c r="C15" s="30"/>
      <c r="D15" s="47">
        <f>C15/Hauptstelle!$E$51*100</f>
        <v>0</v>
      </c>
      <c r="E15" s="30"/>
      <c r="F15" s="47">
        <f>E15/Hauptstelle!$E$51*100</f>
        <v>0</v>
      </c>
      <c r="G15" s="19">
        <v>35</v>
      </c>
      <c r="H15" s="20" t="e">
        <f t="shared" si="0"/>
        <v>#DIV/0!</v>
      </c>
      <c r="I15" s="21" t="e">
        <f t="shared" si="1"/>
        <v>#DIV/0!</v>
      </c>
      <c r="J15" s="22">
        <v>35</v>
      </c>
      <c r="K15" s="23">
        <f t="shared" si="10"/>
        <v>7.9083333333333332</v>
      </c>
      <c r="L15" s="24" t="str">
        <f t="shared" si="2"/>
        <v>0</v>
      </c>
      <c r="M15" s="25">
        <f t="shared" si="3"/>
        <v>0</v>
      </c>
      <c r="N15" s="26">
        <f>ROUND(V15*Hauptstelle!$J$55, Hauptstelle!W52)</f>
        <v>0</v>
      </c>
      <c r="O15" s="27">
        <f t="shared" si="4"/>
        <v>0</v>
      </c>
      <c r="P15" s="24">
        <f t="shared" si="5"/>
        <v>0</v>
      </c>
      <c r="Q15" s="24">
        <f>(P15*(1/Hauptstelle!$J$53))+((L15/100)*Hauptstelle!$J$54)</f>
        <v>0</v>
      </c>
      <c r="R15" s="28">
        <f t="shared" si="6"/>
        <v>0</v>
      </c>
      <c r="S15" s="29">
        <f>R15/Hauptstelle!$R$48</f>
        <v>0</v>
      </c>
      <c r="T15" s="28">
        <f t="shared" si="7"/>
        <v>0</v>
      </c>
      <c r="U15" s="29">
        <f>T15/Hauptstelle!$T$48</f>
        <v>0</v>
      </c>
      <c r="V15" s="29">
        <f t="shared" si="8"/>
        <v>0</v>
      </c>
      <c r="W15" s="16">
        <f t="shared" si="9"/>
        <v>0</v>
      </c>
    </row>
    <row r="16" spans="1:23" x14ac:dyDescent="0.15">
      <c r="A16" s="16" t="s">
        <v>49</v>
      </c>
      <c r="B16" s="30">
        <v>28</v>
      </c>
      <c r="C16" s="30"/>
      <c r="D16" s="47">
        <f>C16/Hauptstelle!$E$51*100</f>
        <v>0</v>
      </c>
      <c r="E16" s="30"/>
      <c r="F16" s="47">
        <f>E16/Hauptstelle!$E$51*100</f>
        <v>0</v>
      </c>
      <c r="G16" s="19">
        <v>20.45</v>
      </c>
      <c r="H16" s="20" t="e">
        <f t="shared" si="0"/>
        <v>#DIV/0!</v>
      </c>
      <c r="I16" s="21" t="e">
        <f t="shared" si="1"/>
        <v>#DIV/0!</v>
      </c>
      <c r="J16" s="22">
        <v>35</v>
      </c>
      <c r="K16" s="23">
        <f t="shared" si="10"/>
        <v>7.9083333333333332</v>
      </c>
      <c r="L16" s="24" t="str">
        <f t="shared" si="2"/>
        <v>0</v>
      </c>
      <c r="M16" s="25">
        <f t="shared" si="3"/>
        <v>0</v>
      </c>
      <c r="N16" s="26">
        <f>ROUND(V16*Hauptstelle!$J$55, Hauptstelle!W52)</f>
        <v>0</v>
      </c>
      <c r="O16" s="27">
        <f t="shared" si="4"/>
        <v>0</v>
      </c>
      <c r="P16" s="24">
        <f t="shared" si="5"/>
        <v>0</v>
      </c>
      <c r="Q16" s="24">
        <f>(P16*(1/Hauptstelle!$J$53))+((L16/100)*Hauptstelle!$J$54)</f>
        <v>0</v>
      </c>
      <c r="R16" s="28">
        <f t="shared" si="6"/>
        <v>0</v>
      </c>
      <c r="S16" s="29">
        <f>R16/Hauptstelle!$R$48</f>
        <v>0</v>
      </c>
      <c r="T16" s="28">
        <f t="shared" si="7"/>
        <v>0</v>
      </c>
      <c r="U16" s="29">
        <f>T16/Hauptstelle!$T$48</f>
        <v>0</v>
      </c>
      <c r="V16" s="29">
        <f t="shared" si="8"/>
        <v>0</v>
      </c>
      <c r="W16" s="16">
        <f t="shared" si="9"/>
        <v>0</v>
      </c>
    </row>
    <row r="17" spans="1:23" x14ac:dyDescent="0.15">
      <c r="A17" s="16" t="s">
        <v>5</v>
      </c>
      <c r="B17" s="30">
        <v>56</v>
      </c>
      <c r="C17" s="30"/>
      <c r="D17" s="47">
        <f>C17/Hauptstelle!$E$51*100</f>
        <v>0</v>
      </c>
      <c r="E17" s="30"/>
      <c r="F17" s="47">
        <f>E17/Hauptstelle!$E$51*100</f>
        <v>0</v>
      </c>
      <c r="G17" s="19">
        <v>30</v>
      </c>
      <c r="H17" s="20" t="e">
        <f t="shared" si="0"/>
        <v>#DIV/0!</v>
      </c>
      <c r="I17" s="21" t="e">
        <f t="shared" si="1"/>
        <v>#DIV/0!</v>
      </c>
      <c r="J17" s="22">
        <v>78</v>
      </c>
      <c r="K17" s="23">
        <f t="shared" si="10"/>
        <v>2.6766666666666667</v>
      </c>
      <c r="L17" s="24" t="str">
        <f t="shared" si="2"/>
        <v>0</v>
      </c>
      <c r="M17" s="25">
        <f t="shared" si="3"/>
        <v>0</v>
      </c>
      <c r="N17" s="26">
        <f>ROUND(V17*Hauptstelle!$J$55, Hauptstelle!W52)</f>
        <v>0</v>
      </c>
      <c r="O17" s="27">
        <f t="shared" si="4"/>
        <v>0</v>
      </c>
      <c r="P17" s="24">
        <f t="shared" si="5"/>
        <v>0</v>
      </c>
      <c r="Q17" s="24">
        <f>(P17*(1/Hauptstelle!$J$53))+((L17/100)*Hauptstelle!$J$54)</f>
        <v>0</v>
      </c>
      <c r="R17" s="28">
        <f t="shared" si="6"/>
        <v>0</v>
      </c>
      <c r="S17" s="29">
        <f>R17/Hauptstelle!$R$48</f>
        <v>0</v>
      </c>
      <c r="T17" s="28">
        <f t="shared" si="7"/>
        <v>0</v>
      </c>
      <c r="U17" s="29">
        <f>T17/Hauptstelle!$T$48</f>
        <v>0</v>
      </c>
      <c r="V17" s="29">
        <f t="shared" si="8"/>
        <v>0</v>
      </c>
      <c r="W17" s="16">
        <f t="shared" si="9"/>
        <v>0</v>
      </c>
    </row>
    <row r="18" spans="1:23" x14ac:dyDescent="0.15">
      <c r="A18" s="16" t="s">
        <v>50</v>
      </c>
      <c r="B18" s="30">
        <v>28</v>
      </c>
      <c r="C18" s="30"/>
      <c r="D18" s="47">
        <f>C18/Hauptstelle!$E$51*100</f>
        <v>0</v>
      </c>
      <c r="E18" s="30"/>
      <c r="F18" s="47">
        <f>E18/Hauptstelle!$E$51*100</f>
        <v>0</v>
      </c>
      <c r="G18" s="19">
        <v>50</v>
      </c>
      <c r="H18" s="20" t="e">
        <f t="shared" si="0"/>
        <v>#DIV/0!</v>
      </c>
      <c r="I18" s="21" t="e">
        <f t="shared" si="1"/>
        <v>#DIV/0!</v>
      </c>
      <c r="J18" s="22">
        <v>73</v>
      </c>
      <c r="K18" s="23">
        <f t="shared" si="10"/>
        <v>3.2850000000000001</v>
      </c>
      <c r="L18" s="24" t="str">
        <f t="shared" si="2"/>
        <v>0</v>
      </c>
      <c r="M18" s="25">
        <f t="shared" si="3"/>
        <v>0</v>
      </c>
      <c r="N18" s="26">
        <f>ROUND(V18*Hauptstelle!$J$55, Hauptstelle!W52)</f>
        <v>0</v>
      </c>
      <c r="O18" s="27">
        <f t="shared" si="4"/>
        <v>0</v>
      </c>
      <c r="P18" s="24">
        <f t="shared" si="5"/>
        <v>0</v>
      </c>
      <c r="Q18" s="24">
        <f>(P18*(1/Hauptstelle!$J$53))+((L18/100)*Hauptstelle!$J$54)</f>
        <v>0</v>
      </c>
      <c r="R18" s="28">
        <f t="shared" si="6"/>
        <v>0</v>
      </c>
      <c r="S18" s="29">
        <f>R18/Hauptstelle!$R$48</f>
        <v>0</v>
      </c>
      <c r="T18" s="28">
        <f t="shared" si="7"/>
        <v>0</v>
      </c>
      <c r="U18" s="29">
        <f>T18/Hauptstelle!$T$48</f>
        <v>0</v>
      </c>
      <c r="V18" s="29">
        <f t="shared" si="8"/>
        <v>0</v>
      </c>
      <c r="W18" s="16">
        <f t="shared" si="9"/>
        <v>0</v>
      </c>
    </row>
    <row r="19" spans="1:23" x14ac:dyDescent="0.15">
      <c r="A19" s="16" t="s">
        <v>52</v>
      </c>
      <c r="B19" s="30">
        <v>28</v>
      </c>
      <c r="C19" s="30"/>
      <c r="D19" s="47">
        <f>C19/Hauptstelle!$E$51*100</f>
        <v>0</v>
      </c>
      <c r="E19" s="30"/>
      <c r="F19" s="47">
        <f>E19/Hauptstelle!$E$51*100</f>
        <v>0</v>
      </c>
      <c r="G19" s="19">
        <v>17</v>
      </c>
      <c r="H19" s="20" t="e">
        <f t="shared" si="0"/>
        <v>#DIV/0!</v>
      </c>
      <c r="I19" s="21" t="e">
        <f t="shared" si="1"/>
        <v>#DIV/0!</v>
      </c>
      <c r="J19" s="22">
        <v>44</v>
      </c>
      <c r="K19" s="23">
        <f t="shared" si="10"/>
        <v>6.8133333333333335</v>
      </c>
      <c r="L19" s="24" t="str">
        <f t="shared" si="2"/>
        <v>0</v>
      </c>
      <c r="M19" s="25">
        <f t="shared" si="3"/>
        <v>0</v>
      </c>
      <c r="N19" s="26">
        <f>ROUND(V19*Hauptstelle!$J$55, Hauptstelle!W52)</f>
        <v>0</v>
      </c>
      <c r="O19" s="27">
        <f t="shared" si="4"/>
        <v>0</v>
      </c>
      <c r="P19" s="24">
        <f t="shared" si="5"/>
        <v>0</v>
      </c>
      <c r="Q19" s="24">
        <f>(P19*(1/Hauptstelle!$J$53))+((L19/100)*Hauptstelle!$J$54)</f>
        <v>0</v>
      </c>
      <c r="R19" s="28">
        <f t="shared" si="6"/>
        <v>0</v>
      </c>
      <c r="S19" s="29">
        <f>R19/Hauptstelle!$R$48</f>
        <v>0</v>
      </c>
      <c r="T19" s="28">
        <f t="shared" si="7"/>
        <v>0</v>
      </c>
      <c r="U19" s="29">
        <f>T19/Hauptstelle!$T$48</f>
        <v>0</v>
      </c>
      <c r="V19" s="29">
        <f t="shared" si="8"/>
        <v>0</v>
      </c>
      <c r="W19" s="16">
        <f t="shared" si="9"/>
        <v>0</v>
      </c>
    </row>
    <row r="20" spans="1:23" x14ac:dyDescent="0.15">
      <c r="A20" s="16" t="s">
        <v>53</v>
      </c>
      <c r="B20" s="30">
        <v>28</v>
      </c>
      <c r="C20" s="30"/>
      <c r="D20" s="47">
        <f>C20/Hauptstelle!$E$51*100</f>
        <v>0</v>
      </c>
      <c r="E20" s="30"/>
      <c r="F20" s="47">
        <f>E20/Hauptstelle!$E$51*100</f>
        <v>0</v>
      </c>
      <c r="G20" s="19">
        <v>25</v>
      </c>
      <c r="H20" s="20" t="e">
        <f t="shared" si="0"/>
        <v>#DIV/0!</v>
      </c>
      <c r="I20" s="21" t="e">
        <f t="shared" si="1"/>
        <v>#DIV/0!</v>
      </c>
      <c r="J20" s="22">
        <v>50</v>
      </c>
      <c r="K20" s="23">
        <f t="shared" si="10"/>
        <v>6.083333333333333</v>
      </c>
      <c r="L20" s="24" t="str">
        <f t="shared" si="2"/>
        <v>0</v>
      </c>
      <c r="M20" s="25">
        <f t="shared" si="3"/>
        <v>0</v>
      </c>
      <c r="N20" s="26">
        <f>ROUND(V20*Hauptstelle!$J$55, Hauptstelle!W52)</f>
        <v>0</v>
      </c>
      <c r="O20" s="27">
        <f t="shared" si="4"/>
        <v>0</v>
      </c>
      <c r="P20" s="24">
        <f t="shared" si="5"/>
        <v>0</v>
      </c>
      <c r="Q20" s="24">
        <f>(P20*(1/Hauptstelle!$J$53))+((L20/100)*Hauptstelle!$J$54)</f>
        <v>0</v>
      </c>
      <c r="R20" s="28">
        <f t="shared" si="6"/>
        <v>0</v>
      </c>
      <c r="S20" s="29">
        <f>R20/Hauptstelle!$R$48</f>
        <v>0</v>
      </c>
      <c r="T20" s="28">
        <f t="shared" si="7"/>
        <v>0</v>
      </c>
      <c r="U20" s="29">
        <f>T20/Hauptstelle!$T$48</f>
        <v>0</v>
      </c>
      <c r="V20" s="29">
        <f t="shared" si="8"/>
        <v>0</v>
      </c>
      <c r="W20" s="16">
        <f t="shared" si="9"/>
        <v>0</v>
      </c>
    </row>
    <row r="21" spans="1:23" x14ac:dyDescent="0.15">
      <c r="A21" s="16" t="s">
        <v>51</v>
      </c>
      <c r="B21" s="30">
        <v>28</v>
      </c>
      <c r="C21" s="30"/>
      <c r="D21" s="47">
        <f>C21/Hauptstelle!$E$51*100</f>
        <v>0</v>
      </c>
      <c r="E21" s="30"/>
      <c r="F21" s="47">
        <f>E21/Hauptstelle!$E$51*100</f>
        <v>0</v>
      </c>
      <c r="G21" s="19">
        <v>25</v>
      </c>
      <c r="H21" s="20" t="e">
        <f t="shared" si="0"/>
        <v>#DIV/0!</v>
      </c>
      <c r="I21" s="21" t="e">
        <f t="shared" si="1"/>
        <v>#DIV/0!</v>
      </c>
      <c r="J21" s="22">
        <v>73</v>
      </c>
      <c r="K21" s="23">
        <f t="shared" si="10"/>
        <v>3.2850000000000001</v>
      </c>
      <c r="L21" s="24" t="str">
        <f t="shared" si="2"/>
        <v>0</v>
      </c>
      <c r="M21" s="25">
        <f t="shared" si="3"/>
        <v>0</v>
      </c>
      <c r="N21" s="26">
        <f>ROUND(V21*Hauptstelle!$J$55, Hauptstelle!W52)</f>
        <v>0</v>
      </c>
      <c r="O21" s="27">
        <f t="shared" si="4"/>
        <v>0</v>
      </c>
      <c r="P21" s="24">
        <f t="shared" si="5"/>
        <v>0</v>
      </c>
      <c r="Q21" s="24">
        <f>(P21*(1/Hauptstelle!$J$53))+((L21/100)*Hauptstelle!$J$54)</f>
        <v>0</v>
      </c>
      <c r="R21" s="28">
        <f t="shared" si="6"/>
        <v>0</v>
      </c>
      <c r="S21" s="29">
        <f>R21/Hauptstelle!$R$48</f>
        <v>0</v>
      </c>
      <c r="T21" s="28">
        <f t="shared" si="7"/>
        <v>0</v>
      </c>
      <c r="U21" s="29">
        <f>T21/Hauptstelle!$T$48</f>
        <v>0</v>
      </c>
      <c r="V21" s="29">
        <f t="shared" si="8"/>
        <v>0</v>
      </c>
      <c r="W21" s="16">
        <f t="shared" si="9"/>
        <v>0</v>
      </c>
    </row>
    <row r="22" spans="1:23" x14ac:dyDescent="0.15">
      <c r="A22" s="16" t="s">
        <v>54</v>
      </c>
      <c r="B22" s="30">
        <v>28</v>
      </c>
      <c r="C22" s="30"/>
      <c r="D22" s="47">
        <f>C22/Hauptstelle!$E$51*100</f>
        <v>0</v>
      </c>
      <c r="E22" s="30"/>
      <c r="F22" s="47">
        <f>E22/Hauptstelle!$E$51*100</f>
        <v>0</v>
      </c>
      <c r="G22" s="19">
        <v>8</v>
      </c>
      <c r="H22" s="20" t="e">
        <f t="shared" si="0"/>
        <v>#DIV/0!</v>
      </c>
      <c r="I22" s="21" t="e">
        <f t="shared" si="1"/>
        <v>#DIV/0!</v>
      </c>
      <c r="J22" s="22">
        <v>44</v>
      </c>
      <c r="K22" s="23">
        <f t="shared" si="10"/>
        <v>6.8133333333333335</v>
      </c>
      <c r="L22" s="24" t="str">
        <f t="shared" si="2"/>
        <v>0</v>
      </c>
      <c r="M22" s="25">
        <f t="shared" si="3"/>
        <v>0</v>
      </c>
      <c r="N22" s="26">
        <f>ROUND(V22*Hauptstelle!$J$55, Hauptstelle!W52)</f>
        <v>0</v>
      </c>
      <c r="O22" s="27">
        <f t="shared" si="4"/>
        <v>0</v>
      </c>
      <c r="P22" s="24">
        <f t="shared" si="5"/>
        <v>0</v>
      </c>
      <c r="Q22" s="24">
        <f>(P22*(1/Hauptstelle!$J$53))+((L22/100)*Hauptstelle!$J$54)</f>
        <v>0</v>
      </c>
      <c r="R22" s="28">
        <f t="shared" si="6"/>
        <v>0</v>
      </c>
      <c r="S22" s="29">
        <f>R22/Hauptstelle!$R$48</f>
        <v>0</v>
      </c>
      <c r="T22" s="28">
        <f t="shared" si="7"/>
        <v>0</v>
      </c>
      <c r="U22" s="29">
        <f>T22/Hauptstelle!$T$48</f>
        <v>0</v>
      </c>
      <c r="V22" s="29">
        <f t="shared" si="8"/>
        <v>0</v>
      </c>
      <c r="W22" s="16">
        <f t="shared" si="9"/>
        <v>0</v>
      </c>
    </row>
    <row r="23" spans="1:23" x14ac:dyDescent="0.15">
      <c r="A23" s="16" t="s">
        <v>55</v>
      </c>
      <c r="B23" s="30">
        <v>28</v>
      </c>
      <c r="C23" s="30"/>
      <c r="D23" s="47">
        <f>C23/Hauptstelle!$E$51*100</f>
        <v>0</v>
      </c>
      <c r="E23" s="30"/>
      <c r="F23" s="47">
        <f>E23/Hauptstelle!$E$51*100</f>
        <v>0</v>
      </c>
      <c r="G23" s="19">
        <v>16</v>
      </c>
      <c r="H23" s="20" t="e">
        <f t="shared" si="0"/>
        <v>#DIV/0!</v>
      </c>
      <c r="I23" s="21" t="e">
        <f t="shared" si="1"/>
        <v>#DIV/0!</v>
      </c>
      <c r="J23" s="22">
        <v>50</v>
      </c>
      <c r="K23" s="23">
        <f t="shared" si="10"/>
        <v>6.083333333333333</v>
      </c>
      <c r="L23" s="24" t="str">
        <f t="shared" si="2"/>
        <v>0</v>
      </c>
      <c r="M23" s="25">
        <f t="shared" si="3"/>
        <v>0</v>
      </c>
      <c r="N23" s="26">
        <f>ROUND(V23*Hauptstelle!$J$55, Hauptstelle!W52)</f>
        <v>0</v>
      </c>
      <c r="O23" s="27">
        <f t="shared" si="4"/>
        <v>0</v>
      </c>
      <c r="P23" s="24">
        <f t="shared" si="5"/>
        <v>0</v>
      </c>
      <c r="Q23" s="24">
        <f>(P23*(1/Hauptstelle!$J$53))+((L23/100)*Hauptstelle!$J$54)</f>
        <v>0</v>
      </c>
      <c r="R23" s="28">
        <f t="shared" si="6"/>
        <v>0</v>
      </c>
      <c r="S23" s="29">
        <f>R23/Hauptstelle!$R$48</f>
        <v>0</v>
      </c>
      <c r="T23" s="28">
        <f t="shared" si="7"/>
        <v>0</v>
      </c>
      <c r="U23" s="29">
        <f>T23/Hauptstelle!$T$48</f>
        <v>0</v>
      </c>
      <c r="V23" s="29">
        <f t="shared" si="8"/>
        <v>0</v>
      </c>
      <c r="W23" s="16">
        <f t="shared" si="9"/>
        <v>0</v>
      </c>
    </row>
    <row r="24" spans="1:23" x14ac:dyDescent="0.15">
      <c r="A24" s="16" t="s">
        <v>6</v>
      </c>
      <c r="B24" s="30">
        <v>28</v>
      </c>
      <c r="C24" s="30"/>
      <c r="D24" s="47">
        <f>C24/Hauptstelle!$E$51*100</f>
        <v>0</v>
      </c>
      <c r="E24" s="30"/>
      <c r="F24" s="47">
        <f>E24/Hauptstelle!$E$51*100</f>
        <v>0</v>
      </c>
      <c r="G24" s="19">
        <v>7.67</v>
      </c>
      <c r="H24" s="20" t="e">
        <f t="shared" si="0"/>
        <v>#DIV/0!</v>
      </c>
      <c r="I24" s="21" t="e">
        <f t="shared" si="1"/>
        <v>#DIV/0!</v>
      </c>
      <c r="J24" s="22">
        <v>78</v>
      </c>
      <c r="K24" s="23">
        <f t="shared" si="10"/>
        <v>2.6766666666666667</v>
      </c>
      <c r="L24" s="24" t="str">
        <f t="shared" si="2"/>
        <v>0</v>
      </c>
      <c r="M24" s="25">
        <f t="shared" si="3"/>
        <v>0</v>
      </c>
      <c r="N24" s="26">
        <f>ROUND(V24*Hauptstelle!$J$55, Hauptstelle!W52)</f>
        <v>0</v>
      </c>
      <c r="O24" s="27">
        <f t="shared" si="4"/>
        <v>0</v>
      </c>
      <c r="P24" s="24">
        <f t="shared" si="5"/>
        <v>0</v>
      </c>
      <c r="Q24" s="24">
        <f>(P24*(1/Hauptstelle!$J$53))+((L24/100)*Hauptstelle!$J$54)</f>
        <v>0</v>
      </c>
      <c r="R24" s="28">
        <f t="shared" si="6"/>
        <v>0</v>
      </c>
      <c r="S24" s="29">
        <f>R24/Hauptstelle!$R$48</f>
        <v>0</v>
      </c>
      <c r="T24" s="28">
        <f t="shared" si="7"/>
        <v>0</v>
      </c>
      <c r="U24" s="29">
        <f>T24/Hauptstelle!$T$48</f>
        <v>0</v>
      </c>
      <c r="V24" s="29">
        <f t="shared" si="8"/>
        <v>0</v>
      </c>
      <c r="W24" s="16">
        <f t="shared" si="9"/>
        <v>0</v>
      </c>
    </row>
    <row r="25" spans="1:23" x14ac:dyDescent="0.15">
      <c r="A25" s="16" t="s">
        <v>66</v>
      </c>
      <c r="B25" s="30">
        <v>28</v>
      </c>
      <c r="C25" s="30"/>
      <c r="D25" s="47">
        <f>C25/Hauptstelle!$E$51*100</f>
        <v>0</v>
      </c>
      <c r="E25" s="30"/>
      <c r="F25" s="47">
        <f>E25/Hauptstelle!$E$51*100</f>
        <v>0</v>
      </c>
      <c r="G25" s="19">
        <v>10</v>
      </c>
      <c r="H25" s="20" t="e">
        <f t="shared" si="0"/>
        <v>#DIV/0!</v>
      </c>
      <c r="I25" s="21" t="e">
        <f t="shared" si="1"/>
        <v>#DIV/0!</v>
      </c>
      <c r="J25" s="22">
        <v>70</v>
      </c>
      <c r="K25" s="23">
        <f t="shared" si="10"/>
        <v>3.65</v>
      </c>
      <c r="L25" s="24" t="str">
        <f t="shared" si="2"/>
        <v>0</v>
      </c>
      <c r="M25" s="25">
        <f t="shared" si="3"/>
        <v>0</v>
      </c>
      <c r="N25" s="26">
        <f>ROUND(V25*Hauptstelle!$J$55, Hauptstelle!W52)</f>
        <v>0</v>
      </c>
      <c r="O25" s="27">
        <f t="shared" si="4"/>
        <v>0</v>
      </c>
      <c r="P25" s="24">
        <f t="shared" si="5"/>
        <v>0</v>
      </c>
      <c r="Q25" s="24">
        <f>(P25*(1/Hauptstelle!$J$53))+((L25/100)*Hauptstelle!$J$54)</f>
        <v>0</v>
      </c>
      <c r="R25" s="28">
        <f t="shared" si="6"/>
        <v>0</v>
      </c>
      <c r="S25" s="29">
        <f>R25/Hauptstelle!$R$48</f>
        <v>0</v>
      </c>
      <c r="T25" s="28">
        <f t="shared" si="7"/>
        <v>0</v>
      </c>
      <c r="U25" s="29">
        <f>T25/Hauptstelle!$T$48</f>
        <v>0</v>
      </c>
      <c r="V25" s="29">
        <f t="shared" si="8"/>
        <v>0</v>
      </c>
      <c r="W25" s="16">
        <f t="shared" si="9"/>
        <v>0</v>
      </c>
    </row>
    <row r="26" spans="1:23" x14ac:dyDescent="0.15">
      <c r="A26" s="16" t="s">
        <v>67</v>
      </c>
      <c r="B26" s="30">
        <v>28</v>
      </c>
      <c r="C26" s="30"/>
      <c r="D26" s="47">
        <f>C26/Hauptstelle!$E$51*100</f>
        <v>0</v>
      </c>
      <c r="E26" s="30"/>
      <c r="F26" s="47">
        <f>E26/Hauptstelle!$E$51*100</f>
        <v>0</v>
      </c>
      <c r="G26" s="19">
        <v>10</v>
      </c>
      <c r="H26" s="20" t="e">
        <f t="shared" si="0"/>
        <v>#DIV/0!</v>
      </c>
      <c r="I26" s="21" t="e">
        <f t="shared" si="1"/>
        <v>#DIV/0!</v>
      </c>
      <c r="J26" s="22">
        <v>70</v>
      </c>
      <c r="K26" s="23">
        <f t="shared" si="10"/>
        <v>3.65</v>
      </c>
      <c r="L26" s="24" t="str">
        <f t="shared" si="2"/>
        <v>0</v>
      </c>
      <c r="M26" s="25">
        <f t="shared" si="3"/>
        <v>0</v>
      </c>
      <c r="N26" s="26">
        <f>ROUND(V26*Hauptstelle!$J$55, Hauptstelle!W52)</f>
        <v>0</v>
      </c>
      <c r="O26" s="27">
        <f t="shared" si="4"/>
        <v>0</v>
      </c>
      <c r="P26" s="24">
        <f t="shared" si="5"/>
        <v>0</v>
      </c>
      <c r="Q26" s="24">
        <f>(P26*(1/Hauptstelle!$J$53))+((L26/100)*Hauptstelle!$J$54)</f>
        <v>0</v>
      </c>
      <c r="R26" s="28">
        <f t="shared" si="6"/>
        <v>0</v>
      </c>
      <c r="S26" s="29">
        <f>R26/Hauptstelle!$R$48</f>
        <v>0</v>
      </c>
      <c r="T26" s="28">
        <f t="shared" si="7"/>
        <v>0</v>
      </c>
      <c r="U26" s="29">
        <f>T26/Hauptstelle!$T$48</f>
        <v>0</v>
      </c>
      <c r="V26" s="29">
        <f t="shared" si="8"/>
        <v>0</v>
      </c>
      <c r="W26" s="16">
        <f t="shared" si="9"/>
        <v>0</v>
      </c>
    </row>
    <row r="27" spans="1:23" x14ac:dyDescent="0.15">
      <c r="A27" s="16" t="s">
        <v>56</v>
      </c>
      <c r="B27" s="30">
        <v>28</v>
      </c>
      <c r="C27" s="30"/>
      <c r="D27" s="47">
        <f>C27/Hauptstelle!$E$51*100</f>
        <v>0</v>
      </c>
      <c r="E27" s="30"/>
      <c r="F27" s="47">
        <f>E27/Hauptstelle!$E$51*100</f>
        <v>0</v>
      </c>
      <c r="G27" s="19">
        <v>16.329999999999998</v>
      </c>
      <c r="H27" s="20" t="e">
        <f t="shared" si="0"/>
        <v>#DIV/0!</v>
      </c>
      <c r="I27" s="21" t="e">
        <f t="shared" si="1"/>
        <v>#DIV/0!</v>
      </c>
      <c r="J27" s="22">
        <v>30</v>
      </c>
      <c r="K27" s="23">
        <f t="shared" si="10"/>
        <v>8.5166666666666675</v>
      </c>
      <c r="L27" s="24" t="str">
        <f t="shared" si="2"/>
        <v>0</v>
      </c>
      <c r="M27" s="25">
        <f t="shared" si="3"/>
        <v>0</v>
      </c>
      <c r="N27" s="26">
        <f>ROUND(V27*Hauptstelle!$J$55, Hauptstelle!W52)</f>
        <v>0</v>
      </c>
      <c r="O27" s="27">
        <f t="shared" si="4"/>
        <v>0</v>
      </c>
      <c r="P27" s="24">
        <f t="shared" si="5"/>
        <v>0</v>
      </c>
      <c r="Q27" s="24">
        <f>(P27*(1/Hauptstelle!$J$53))+((L27/100)*Hauptstelle!$J$54)</f>
        <v>0</v>
      </c>
      <c r="R27" s="28">
        <f t="shared" si="6"/>
        <v>0</v>
      </c>
      <c r="S27" s="29">
        <f>R27/Hauptstelle!$R$48</f>
        <v>0</v>
      </c>
      <c r="T27" s="28">
        <f t="shared" si="7"/>
        <v>0</v>
      </c>
      <c r="U27" s="29">
        <f>T27/Hauptstelle!$T$48</f>
        <v>0</v>
      </c>
      <c r="V27" s="29">
        <f t="shared" si="8"/>
        <v>0</v>
      </c>
      <c r="W27" s="16">
        <f t="shared" si="9"/>
        <v>0</v>
      </c>
    </row>
    <row r="28" spans="1:23" x14ac:dyDescent="0.15">
      <c r="A28" s="16" t="s">
        <v>57</v>
      </c>
      <c r="B28" s="30">
        <v>28</v>
      </c>
      <c r="C28" s="30"/>
      <c r="D28" s="47">
        <f>C28/Hauptstelle!$E$51*100</f>
        <v>0</v>
      </c>
      <c r="E28" s="30"/>
      <c r="F28" s="47">
        <f>E28/Hauptstelle!$E$51*100</f>
        <v>0</v>
      </c>
      <c r="G28" s="19">
        <v>16.329999999999998</v>
      </c>
      <c r="H28" s="20" t="e">
        <f t="shared" si="0"/>
        <v>#DIV/0!</v>
      </c>
      <c r="I28" s="21" t="e">
        <f t="shared" si="1"/>
        <v>#DIV/0!</v>
      </c>
      <c r="J28" s="22">
        <v>30</v>
      </c>
      <c r="K28" s="23">
        <f t="shared" si="10"/>
        <v>8.5166666666666675</v>
      </c>
      <c r="L28" s="24" t="str">
        <f t="shared" si="2"/>
        <v>0</v>
      </c>
      <c r="M28" s="25">
        <f t="shared" si="3"/>
        <v>0</v>
      </c>
      <c r="N28" s="26">
        <f>ROUND(V28*Hauptstelle!$J$55, Hauptstelle!W52)</f>
        <v>0</v>
      </c>
      <c r="O28" s="27">
        <f t="shared" si="4"/>
        <v>0</v>
      </c>
      <c r="P28" s="24">
        <f t="shared" si="5"/>
        <v>0</v>
      </c>
      <c r="Q28" s="24">
        <f>(P28*(1/Hauptstelle!$J$53))+((L28/100)*Hauptstelle!$J$54)</f>
        <v>0</v>
      </c>
      <c r="R28" s="28">
        <f t="shared" si="6"/>
        <v>0</v>
      </c>
      <c r="S28" s="29">
        <f>R28/Hauptstelle!$R$48</f>
        <v>0</v>
      </c>
      <c r="T28" s="28">
        <f t="shared" si="7"/>
        <v>0</v>
      </c>
      <c r="U28" s="29">
        <f>T28/Hauptstelle!$T$48</f>
        <v>0</v>
      </c>
      <c r="V28" s="29">
        <f t="shared" si="8"/>
        <v>0</v>
      </c>
      <c r="W28" s="16">
        <f t="shared" si="9"/>
        <v>0</v>
      </c>
    </row>
    <row r="29" spans="1:23" x14ac:dyDescent="0.15">
      <c r="A29" s="16" t="s">
        <v>58</v>
      </c>
      <c r="B29" s="30">
        <v>28</v>
      </c>
      <c r="C29" s="30"/>
      <c r="D29" s="47">
        <f>C29/Hauptstelle!$E$51*100</f>
        <v>0</v>
      </c>
      <c r="E29" s="30"/>
      <c r="F29" s="47">
        <f>E29/Hauptstelle!$E$51*100</f>
        <v>0</v>
      </c>
      <c r="G29" s="19">
        <v>16.329999999999998</v>
      </c>
      <c r="H29" s="20" t="e">
        <f t="shared" si="0"/>
        <v>#DIV/0!</v>
      </c>
      <c r="I29" s="21" t="e">
        <f t="shared" si="1"/>
        <v>#DIV/0!</v>
      </c>
      <c r="J29" s="22">
        <v>30</v>
      </c>
      <c r="K29" s="23">
        <f t="shared" si="10"/>
        <v>8.5166666666666675</v>
      </c>
      <c r="L29" s="24" t="str">
        <f t="shared" si="2"/>
        <v>0</v>
      </c>
      <c r="M29" s="25">
        <f t="shared" si="3"/>
        <v>0</v>
      </c>
      <c r="N29" s="26">
        <f>ROUND(V29*Hauptstelle!$J$55, Hauptstelle!W52)</f>
        <v>0</v>
      </c>
      <c r="O29" s="27">
        <f t="shared" si="4"/>
        <v>0</v>
      </c>
      <c r="P29" s="24">
        <f t="shared" si="5"/>
        <v>0</v>
      </c>
      <c r="Q29" s="24">
        <f>(P29*(1/Hauptstelle!$J$53))+((L29/100)*Hauptstelle!$J$54)</f>
        <v>0</v>
      </c>
      <c r="R29" s="28">
        <f t="shared" si="6"/>
        <v>0</v>
      </c>
      <c r="S29" s="29">
        <f>R29/Hauptstelle!$R$48</f>
        <v>0</v>
      </c>
      <c r="T29" s="28">
        <f t="shared" si="7"/>
        <v>0</v>
      </c>
      <c r="U29" s="29">
        <f>T29/Hauptstelle!$T$48</f>
        <v>0</v>
      </c>
      <c r="V29" s="29">
        <f t="shared" si="8"/>
        <v>0</v>
      </c>
      <c r="W29" s="16">
        <f t="shared" si="9"/>
        <v>0</v>
      </c>
    </row>
    <row r="30" spans="1:23" x14ac:dyDescent="0.15">
      <c r="A30" s="16" t="s">
        <v>59</v>
      </c>
      <c r="B30" s="30">
        <v>28</v>
      </c>
      <c r="C30" s="30"/>
      <c r="D30" s="47">
        <f>C30/Hauptstelle!$E$51*100</f>
        <v>0</v>
      </c>
      <c r="E30" s="30"/>
      <c r="F30" s="47">
        <f>E30/Hauptstelle!$E$51*100</f>
        <v>0</v>
      </c>
      <c r="G30" s="19">
        <v>16.329999999999998</v>
      </c>
      <c r="H30" s="20" t="e">
        <f t="shared" si="0"/>
        <v>#DIV/0!</v>
      </c>
      <c r="I30" s="21" t="e">
        <f t="shared" si="1"/>
        <v>#DIV/0!</v>
      </c>
      <c r="J30" s="22">
        <v>30</v>
      </c>
      <c r="K30" s="23">
        <f t="shared" si="10"/>
        <v>8.5166666666666675</v>
      </c>
      <c r="L30" s="24" t="str">
        <f t="shared" si="2"/>
        <v>0</v>
      </c>
      <c r="M30" s="25">
        <f t="shared" si="3"/>
        <v>0</v>
      </c>
      <c r="N30" s="26">
        <f>ROUND(V30*Hauptstelle!$J$55, Hauptstelle!W52)</f>
        <v>0</v>
      </c>
      <c r="O30" s="27">
        <f t="shared" si="4"/>
        <v>0</v>
      </c>
      <c r="P30" s="24">
        <f t="shared" si="5"/>
        <v>0</v>
      </c>
      <c r="Q30" s="24">
        <f>(P30*(1/Hauptstelle!$J$53))+((L30/100)*Hauptstelle!$J$54)</f>
        <v>0</v>
      </c>
      <c r="R30" s="28">
        <f t="shared" si="6"/>
        <v>0</v>
      </c>
      <c r="S30" s="29">
        <f>R30/Hauptstelle!$R$48</f>
        <v>0</v>
      </c>
      <c r="T30" s="28">
        <f t="shared" si="7"/>
        <v>0</v>
      </c>
      <c r="U30" s="29">
        <f>T30/Hauptstelle!$T$48</f>
        <v>0</v>
      </c>
      <c r="V30" s="29">
        <f t="shared" si="8"/>
        <v>0</v>
      </c>
      <c r="W30" s="16">
        <f t="shared" si="9"/>
        <v>0</v>
      </c>
    </row>
    <row r="31" spans="1:23" x14ac:dyDescent="0.15">
      <c r="A31" s="16" t="s">
        <v>60</v>
      </c>
      <c r="B31" s="30">
        <v>28</v>
      </c>
      <c r="C31" s="30"/>
      <c r="D31" s="47">
        <f>C31/Hauptstelle!$E$51*100</f>
        <v>0</v>
      </c>
      <c r="E31" s="30"/>
      <c r="F31" s="47">
        <f>E31/Hauptstelle!$E$51*100</f>
        <v>0</v>
      </c>
      <c r="G31" s="19">
        <v>16.329999999999998</v>
      </c>
      <c r="H31" s="20" t="e">
        <f t="shared" si="0"/>
        <v>#DIV/0!</v>
      </c>
      <c r="I31" s="21" t="e">
        <f t="shared" si="1"/>
        <v>#DIV/0!</v>
      </c>
      <c r="J31" s="22">
        <v>30</v>
      </c>
      <c r="K31" s="23">
        <f t="shared" si="10"/>
        <v>8.5166666666666675</v>
      </c>
      <c r="L31" s="24" t="str">
        <f t="shared" si="2"/>
        <v>0</v>
      </c>
      <c r="M31" s="25">
        <f t="shared" si="3"/>
        <v>0</v>
      </c>
      <c r="N31" s="26">
        <f>ROUND(V31*Hauptstelle!$J$55, Hauptstelle!W52)</f>
        <v>0</v>
      </c>
      <c r="O31" s="27">
        <f t="shared" si="4"/>
        <v>0</v>
      </c>
      <c r="P31" s="24">
        <f t="shared" si="5"/>
        <v>0</v>
      </c>
      <c r="Q31" s="24">
        <f>(P31*(1/Hauptstelle!$J$53))+((L31/100)*Hauptstelle!$J$54)</f>
        <v>0</v>
      </c>
      <c r="R31" s="28">
        <f t="shared" si="6"/>
        <v>0</v>
      </c>
      <c r="S31" s="29">
        <f>R31/Hauptstelle!$R$48</f>
        <v>0</v>
      </c>
      <c r="T31" s="28">
        <f t="shared" si="7"/>
        <v>0</v>
      </c>
      <c r="U31" s="29">
        <f>T31/Hauptstelle!$T$48</f>
        <v>0</v>
      </c>
      <c r="V31" s="29">
        <f t="shared" si="8"/>
        <v>0</v>
      </c>
      <c r="W31" s="16">
        <f t="shared" si="9"/>
        <v>0</v>
      </c>
    </row>
    <row r="32" spans="1:23" x14ac:dyDescent="0.15">
      <c r="A32" s="16" t="s">
        <v>61</v>
      </c>
      <c r="B32" s="30">
        <v>28</v>
      </c>
      <c r="C32" s="30"/>
      <c r="D32" s="47">
        <f>C32/Hauptstelle!$E$51*100</f>
        <v>0</v>
      </c>
      <c r="E32" s="30"/>
      <c r="F32" s="47">
        <f>E32/Hauptstelle!$E$51*100</f>
        <v>0</v>
      </c>
      <c r="G32" s="19">
        <v>16.329999999999998</v>
      </c>
      <c r="H32" s="20" t="e">
        <f t="shared" si="0"/>
        <v>#DIV/0!</v>
      </c>
      <c r="I32" s="21" t="e">
        <f t="shared" si="1"/>
        <v>#DIV/0!</v>
      </c>
      <c r="J32" s="22">
        <v>30</v>
      </c>
      <c r="K32" s="23">
        <f t="shared" si="10"/>
        <v>8.5166666666666675</v>
      </c>
      <c r="L32" s="24" t="str">
        <f t="shared" si="2"/>
        <v>0</v>
      </c>
      <c r="M32" s="25">
        <f t="shared" si="3"/>
        <v>0</v>
      </c>
      <c r="N32" s="26">
        <f>ROUND(V32*Hauptstelle!$J$55, Hauptstelle!W52)</f>
        <v>0</v>
      </c>
      <c r="O32" s="27">
        <f t="shared" si="4"/>
        <v>0</v>
      </c>
      <c r="P32" s="24">
        <f t="shared" si="5"/>
        <v>0</v>
      </c>
      <c r="Q32" s="24">
        <f>(P32*(1/Hauptstelle!$J$53))+((L32/100)*Hauptstelle!$J$54)</f>
        <v>0</v>
      </c>
      <c r="R32" s="28">
        <f t="shared" si="6"/>
        <v>0</v>
      </c>
      <c r="S32" s="29">
        <f>R32/Hauptstelle!$R$48</f>
        <v>0</v>
      </c>
      <c r="T32" s="28">
        <f t="shared" si="7"/>
        <v>0</v>
      </c>
      <c r="U32" s="29">
        <f>T32/Hauptstelle!$T$48</f>
        <v>0</v>
      </c>
      <c r="V32" s="29">
        <f t="shared" si="8"/>
        <v>0</v>
      </c>
      <c r="W32" s="16">
        <f t="shared" si="9"/>
        <v>0</v>
      </c>
    </row>
    <row r="33" spans="1:23" x14ac:dyDescent="0.15">
      <c r="A33" s="16" t="s">
        <v>62</v>
      </c>
      <c r="B33" s="30">
        <v>28</v>
      </c>
      <c r="C33" s="30"/>
      <c r="D33" s="47">
        <f>C33/Hauptstelle!$E$51*100</f>
        <v>0</v>
      </c>
      <c r="E33" s="30"/>
      <c r="F33" s="47">
        <f>E33/Hauptstelle!$E$51*100</f>
        <v>0</v>
      </c>
      <c r="G33" s="19">
        <v>16.329999999999998</v>
      </c>
      <c r="H33" s="20" t="e">
        <f t="shared" si="0"/>
        <v>#DIV/0!</v>
      </c>
      <c r="I33" s="21" t="e">
        <f t="shared" si="1"/>
        <v>#DIV/0!</v>
      </c>
      <c r="J33" s="22">
        <v>30</v>
      </c>
      <c r="K33" s="23">
        <f t="shared" si="10"/>
        <v>8.5166666666666675</v>
      </c>
      <c r="L33" s="24" t="str">
        <f t="shared" si="2"/>
        <v>0</v>
      </c>
      <c r="M33" s="25">
        <f t="shared" si="3"/>
        <v>0</v>
      </c>
      <c r="N33" s="26">
        <f>ROUND(V33*Hauptstelle!$J$55, Hauptstelle!W52)</f>
        <v>0</v>
      </c>
      <c r="O33" s="27">
        <f t="shared" si="4"/>
        <v>0</v>
      </c>
      <c r="P33" s="24">
        <f t="shared" si="5"/>
        <v>0</v>
      </c>
      <c r="Q33" s="24">
        <f>(P33*(1/Hauptstelle!$J$53))+((L33/100)*Hauptstelle!$J$54)</f>
        <v>0</v>
      </c>
      <c r="R33" s="28">
        <f t="shared" si="6"/>
        <v>0</v>
      </c>
      <c r="S33" s="29">
        <f>R33/Hauptstelle!$R$48</f>
        <v>0</v>
      </c>
      <c r="T33" s="28">
        <f t="shared" si="7"/>
        <v>0</v>
      </c>
      <c r="U33" s="29">
        <f>T33/Hauptstelle!$T$48</f>
        <v>0</v>
      </c>
      <c r="V33" s="29">
        <f t="shared" si="8"/>
        <v>0</v>
      </c>
      <c r="W33" s="16">
        <f t="shared" si="9"/>
        <v>0</v>
      </c>
    </row>
    <row r="34" spans="1:23" x14ac:dyDescent="0.15">
      <c r="A34" s="16" t="s">
        <v>63</v>
      </c>
      <c r="B34" s="30">
        <v>28</v>
      </c>
      <c r="C34" s="30"/>
      <c r="D34" s="47">
        <f>C34/Hauptstelle!$E$51*100</f>
        <v>0</v>
      </c>
      <c r="E34" s="30"/>
      <c r="F34" s="47">
        <f>E34/Hauptstelle!$E$51*100</f>
        <v>0</v>
      </c>
      <c r="G34" s="19">
        <v>16.329999999999998</v>
      </c>
      <c r="H34" s="20" t="e">
        <f t="shared" si="0"/>
        <v>#DIV/0!</v>
      </c>
      <c r="I34" s="21" t="e">
        <f t="shared" si="1"/>
        <v>#DIV/0!</v>
      </c>
      <c r="J34" s="22">
        <v>30</v>
      </c>
      <c r="K34" s="23">
        <f t="shared" si="10"/>
        <v>8.5166666666666675</v>
      </c>
      <c r="L34" s="24" t="str">
        <f t="shared" si="2"/>
        <v>0</v>
      </c>
      <c r="M34" s="25">
        <f t="shared" si="3"/>
        <v>0</v>
      </c>
      <c r="N34" s="26">
        <f>ROUND(V34*Hauptstelle!$J$55, Hauptstelle!W52)</f>
        <v>0</v>
      </c>
      <c r="O34" s="27">
        <f t="shared" si="4"/>
        <v>0</v>
      </c>
      <c r="P34" s="24">
        <f t="shared" si="5"/>
        <v>0</v>
      </c>
      <c r="Q34" s="24">
        <f>(P34*(1/Hauptstelle!$J$53))+((L34/100)*Hauptstelle!$J$54)</f>
        <v>0</v>
      </c>
      <c r="R34" s="28">
        <f t="shared" si="6"/>
        <v>0</v>
      </c>
      <c r="S34" s="29">
        <f>R34/Hauptstelle!$R$48</f>
        <v>0</v>
      </c>
      <c r="T34" s="28">
        <f t="shared" si="7"/>
        <v>0</v>
      </c>
      <c r="U34" s="29">
        <f>T34/Hauptstelle!$T$48</f>
        <v>0</v>
      </c>
      <c r="V34" s="29">
        <f t="shared" si="8"/>
        <v>0</v>
      </c>
      <c r="W34" s="16">
        <f t="shared" si="9"/>
        <v>0</v>
      </c>
    </row>
    <row r="35" spans="1:23" x14ac:dyDescent="0.15">
      <c r="A35" s="16" t="s">
        <v>64</v>
      </c>
      <c r="B35" s="30">
        <v>28</v>
      </c>
      <c r="C35" s="30"/>
      <c r="D35" s="47">
        <f>C35/Hauptstelle!$E$51*100</f>
        <v>0</v>
      </c>
      <c r="E35" s="30"/>
      <c r="F35" s="47">
        <f>E35/Hauptstelle!$E$51*100</f>
        <v>0</v>
      </c>
      <c r="G35" s="19">
        <v>16.329999999999998</v>
      </c>
      <c r="H35" s="20" t="e">
        <f t="shared" si="0"/>
        <v>#DIV/0!</v>
      </c>
      <c r="I35" s="21" t="e">
        <f t="shared" si="1"/>
        <v>#DIV/0!</v>
      </c>
      <c r="J35" s="22">
        <v>30</v>
      </c>
      <c r="K35" s="23">
        <f t="shared" si="10"/>
        <v>8.5166666666666675</v>
      </c>
      <c r="L35" s="24" t="str">
        <f t="shared" si="2"/>
        <v>0</v>
      </c>
      <c r="M35" s="25">
        <f t="shared" si="3"/>
        <v>0</v>
      </c>
      <c r="N35" s="26">
        <f>ROUND(V35*Hauptstelle!$J$55, Hauptstelle!W52)</f>
        <v>0</v>
      </c>
      <c r="O35" s="27">
        <f t="shared" si="4"/>
        <v>0</v>
      </c>
      <c r="P35" s="24">
        <f t="shared" si="5"/>
        <v>0</v>
      </c>
      <c r="Q35" s="24">
        <f>(P35*(1/Hauptstelle!$J$53))+((L35/100)*Hauptstelle!$J$54)</f>
        <v>0</v>
      </c>
      <c r="R35" s="28">
        <f t="shared" si="6"/>
        <v>0</v>
      </c>
      <c r="S35" s="29">
        <f>R35/Hauptstelle!$R$48</f>
        <v>0</v>
      </c>
      <c r="T35" s="28">
        <f t="shared" si="7"/>
        <v>0</v>
      </c>
      <c r="U35" s="29">
        <f>T35/Hauptstelle!$T$48</f>
        <v>0</v>
      </c>
      <c r="V35" s="29">
        <f t="shared" si="8"/>
        <v>0</v>
      </c>
      <c r="W35" s="16">
        <f t="shared" si="9"/>
        <v>0</v>
      </c>
    </row>
    <row r="36" spans="1:23" x14ac:dyDescent="0.15">
      <c r="A36" s="16" t="s">
        <v>65</v>
      </c>
      <c r="B36" s="30">
        <v>28</v>
      </c>
      <c r="C36" s="30"/>
      <c r="D36" s="47">
        <f>C36/Hauptstelle!$E$51*100</f>
        <v>0</v>
      </c>
      <c r="E36" s="30"/>
      <c r="F36" s="47">
        <f>E36/Hauptstelle!$E$51*100</f>
        <v>0</v>
      </c>
      <c r="G36" s="19">
        <v>16.329999999999998</v>
      </c>
      <c r="H36" s="20" t="e">
        <f t="shared" si="0"/>
        <v>#DIV/0!</v>
      </c>
      <c r="I36" s="21" t="e">
        <f t="shared" si="1"/>
        <v>#DIV/0!</v>
      </c>
      <c r="J36" s="22">
        <v>30</v>
      </c>
      <c r="K36" s="23">
        <f t="shared" si="10"/>
        <v>8.5166666666666675</v>
      </c>
      <c r="L36" s="24" t="str">
        <f t="shared" si="2"/>
        <v>0</v>
      </c>
      <c r="M36" s="25">
        <f t="shared" si="3"/>
        <v>0</v>
      </c>
      <c r="N36" s="26">
        <f>ROUND(V36*Hauptstelle!$J$55, Hauptstelle!W52)</f>
        <v>0</v>
      </c>
      <c r="O36" s="27">
        <f t="shared" si="4"/>
        <v>0</v>
      </c>
      <c r="P36" s="24">
        <f t="shared" si="5"/>
        <v>0</v>
      </c>
      <c r="Q36" s="24">
        <f>(P36*(1/Hauptstelle!$J$53))+((L36/100)*Hauptstelle!$J$54)</f>
        <v>0</v>
      </c>
      <c r="R36" s="28">
        <f t="shared" si="6"/>
        <v>0</v>
      </c>
      <c r="S36" s="29">
        <f>R36/Hauptstelle!$R$48</f>
        <v>0</v>
      </c>
      <c r="T36" s="28">
        <f t="shared" si="7"/>
        <v>0</v>
      </c>
      <c r="U36" s="29">
        <f>T36/Hauptstelle!$T$48</f>
        <v>0</v>
      </c>
      <c r="V36" s="29">
        <f t="shared" si="8"/>
        <v>0</v>
      </c>
      <c r="W36" s="16">
        <f t="shared" si="9"/>
        <v>0</v>
      </c>
    </row>
    <row r="37" spans="1:23" x14ac:dyDescent="0.15">
      <c r="A37" s="32" t="s">
        <v>7</v>
      </c>
      <c r="B37" s="32">
        <f>IF(E37=0,SUM(B2:B36)/35,W37/E37)</f>
        <v>28.2</v>
      </c>
      <c r="C37" s="32">
        <f>SUM(C2:C36)</f>
        <v>0</v>
      </c>
      <c r="D37" s="32"/>
      <c r="E37" s="32">
        <f>SUM(E2:E36)</f>
        <v>0</v>
      </c>
      <c r="F37" s="32"/>
      <c r="G37" s="94"/>
      <c r="H37" s="34" t="e">
        <f>E37/C37</f>
        <v>#DIV/0!</v>
      </c>
      <c r="I37" s="95" t="e">
        <f t="shared" si="1"/>
        <v>#DIV/0!</v>
      </c>
      <c r="J37" s="96"/>
      <c r="K37" s="96"/>
      <c r="L37" s="32">
        <f>SUM(L2:L36)</f>
        <v>0</v>
      </c>
      <c r="M37" s="97"/>
      <c r="N37" s="38">
        <f>SUM(N2:N36)</f>
        <v>0</v>
      </c>
      <c r="O37" s="39">
        <f>SUM(O2:O36)</f>
        <v>0</v>
      </c>
      <c r="P37" s="40"/>
      <c r="Q37" s="41">
        <f>SUM(P2:P36)</f>
        <v>0</v>
      </c>
      <c r="R37" s="42">
        <f>SUM(R2:R36)</f>
        <v>0</v>
      </c>
      <c r="S37" s="43"/>
      <c r="T37" s="42">
        <f>SUM(T2:T36)</f>
        <v>0</v>
      </c>
      <c r="U37" s="43"/>
      <c r="V37" s="43"/>
      <c r="W37" s="16">
        <f>SUM(W2:W36)</f>
        <v>0</v>
      </c>
    </row>
  </sheetData>
  <phoneticPr fontId="2" type="noConversion"/>
  <pageMargins left="0.78740157499999996" right="0.78740157499999996" top="0.984251969" bottom="0.984251969" header="0.4921259845" footer="0.4921259845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11</vt:i4>
      </vt:variant>
    </vt:vector>
  </HeadingPairs>
  <TitlesOfParts>
    <vt:vector size="11" baseType="lpstr">
      <vt:lpstr>Hauptstelle</vt:lpstr>
      <vt:lpstr>Sachbücher Hauptstelle</vt:lpstr>
      <vt:lpstr>Zweigstelle_1</vt:lpstr>
      <vt:lpstr>Zweigstelle_2</vt:lpstr>
      <vt:lpstr>Zweigstelle_3</vt:lpstr>
      <vt:lpstr>Zweigstelle_4</vt:lpstr>
      <vt:lpstr>Zweigstelle_5</vt:lpstr>
      <vt:lpstr>Zweigstelle_6</vt:lpstr>
      <vt:lpstr>Zweigstelle_7</vt:lpstr>
      <vt:lpstr>Zweigstelle_8</vt:lpstr>
      <vt:lpstr>Zweigstelle_9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Konrad Umlauf</cp:lastModifiedBy>
  <cp:lastPrinted>2002-04-14T17:38:56Z</cp:lastPrinted>
  <dcterms:created xsi:type="dcterms:W3CDTF">2002-03-16T14:05:04Z</dcterms:created>
  <dcterms:modified xsi:type="dcterms:W3CDTF">2024-04-17T07:39:38Z</dcterms:modified>
</cp:coreProperties>
</file>